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600" windowHeight="9150" tabRatio="336" activeTab="1"/>
  </bookViews>
  <sheets>
    <sheet name="JUN2021" sheetId="8" r:id="rId1"/>
    <sheet name="JUN OT 2021" sheetId="10" r:id="rId2"/>
    <sheet name="Sheet1" sheetId="9" r:id="rId3"/>
  </sheets>
  <definedNames>
    <definedName name="_xlnm._FilterDatabase" localSheetId="1" hidden="1">'JUN OT 2021'!$A$10:$AE$37</definedName>
    <definedName name="_xlnm.Print_Area" localSheetId="1">'JUN OT 2021'!$A$1:$AE$37</definedName>
    <definedName name="_xlnm.Print_Area" localSheetId="0">'JUN2021'!$A$1:$AH$29</definedName>
    <definedName name="_xlnm.Print_Titles" localSheetId="1">'JUN OT 2021'!$1:$9</definedName>
    <definedName name="_xlnm.Print_Titles" localSheetId="0">'JUN2021'!$1:$6</definedName>
  </definedNames>
  <calcPr calcId="124519"/>
</workbook>
</file>

<file path=xl/calcChain.xml><?xml version="1.0" encoding="utf-8"?>
<calcChain xmlns="http://schemas.openxmlformats.org/spreadsheetml/2006/main">
  <c r="P11" i="10"/>
  <c r="X11" s="1"/>
  <c r="P12"/>
  <c r="W12" s="1"/>
  <c r="P13"/>
  <c r="W13" s="1"/>
  <c r="P14"/>
  <c r="W14" s="1"/>
  <c r="P15"/>
  <c r="X15" s="1"/>
  <c r="P16"/>
  <c r="X16" s="1"/>
  <c r="P17"/>
  <c r="X17" s="1"/>
  <c r="P18"/>
  <c r="W18" s="1"/>
  <c r="P19"/>
  <c r="X19" s="1"/>
  <c r="P20"/>
  <c r="X20" s="1"/>
  <c r="P21"/>
  <c r="W21" s="1"/>
  <c r="P22"/>
  <c r="W22" s="1"/>
  <c r="P23"/>
  <c r="X23" s="1"/>
  <c r="P24"/>
  <c r="W24" s="1"/>
  <c r="P25"/>
  <c r="X25" s="1"/>
  <c r="P26"/>
  <c r="X26" s="1"/>
  <c r="P27"/>
  <c r="W27" s="1"/>
  <c r="P28"/>
  <c r="X28" s="1"/>
  <c r="P29"/>
  <c r="X29" s="1"/>
  <c r="P30"/>
  <c r="X30" s="1"/>
  <c r="P31"/>
  <c r="X31" s="1"/>
  <c r="P32"/>
  <c r="X32" s="1"/>
  <c r="P33"/>
  <c r="X33" s="1"/>
  <c r="P34"/>
  <c r="X34" s="1"/>
  <c r="P35"/>
  <c r="W35" s="1"/>
  <c r="P36"/>
  <c r="W36" s="1"/>
  <c r="U12"/>
  <c r="U11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V12" l="1"/>
  <c r="V35"/>
  <c r="V31"/>
  <c r="V27"/>
  <c r="V23"/>
  <c r="V19"/>
  <c r="V15"/>
  <c r="V11"/>
  <c r="V36"/>
  <c r="V32"/>
  <c r="V28"/>
  <c r="V24"/>
  <c r="V20"/>
  <c r="V16"/>
  <c r="V33"/>
  <c r="V29"/>
  <c r="V25"/>
  <c r="V21"/>
  <c r="V17"/>
  <c r="V13"/>
  <c r="V34"/>
  <c r="V30"/>
  <c r="V26"/>
  <c r="V22"/>
  <c r="V18"/>
  <c r="V14"/>
  <c r="Y12"/>
  <c r="X21"/>
  <c r="X22"/>
  <c r="X24"/>
  <c r="X13"/>
  <c r="X36"/>
  <c r="X35"/>
  <c r="W34"/>
  <c r="W33"/>
  <c r="W32"/>
  <c r="W31"/>
  <c r="W30"/>
  <c r="W29"/>
  <c r="W28"/>
  <c r="X27"/>
  <c r="W26"/>
  <c r="W25"/>
  <c r="W23"/>
  <c r="W20"/>
  <c r="W19"/>
  <c r="X18"/>
  <c r="W17"/>
  <c r="W16"/>
  <c r="W15"/>
  <c r="X14"/>
  <c r="X12"/>
  <c r="W11"/>
  <c r="AB12" l="1"/>
  <c r="AD12" s="1"/>
  <c r="Y28"/>
  <c r="AD28" s="1"/>
  <c r="AB28"/>
  <c r="Y20"/>
  <c r="AB20"/>
  <c r="Y25"/>
  <c r="AD25" s="1"/>
  <c r="AB25"/>
  <c r="Y19"/>
  <c r="AB19"/>
  <c r="Y23"/>
  <c r="AD23" s="1"/>
  <c r="AB23"/>
  <c r="Y18"/>
  <c r="AB18"/>
  <c r="Y34"/>
  <c r="AD34" s="1"/>
  <c r="AB34"/>
  <c r="Y16"/>
  <c r="AB16"/>
  <c r="AD16" l="1"/>
  <c r="AD18"/>
  <c r="AD19"/>
  <c r="AD20"/>
  <c r="Y35"/>
  <c r="AB35"/>
  <c r="Y30"/>
  <c r="AD30" s="1"/>
  <c r="AB30"/>
  <c r="Y15"/>
  <c r="AB15"/>
  <c r="Y31"/>
  <c r="AD31" s="1"/>
  <c r="AB31"/>
  <c r="Y26"/>
  <c r="AB26"/>
  <c r="Y17"/>
  <c r="AD17" s="1"/>
  <c r="AB17"/>
  <c r="Y11"/>
  <c r="AB11"/>
  <c r="Y36"/>
  <c r="AB36"/>
  <c r="Y32"/>
  <c r="AB32"/>
  <c r="Y27"/>
  <c r="AD27" s="1"/>
  <c r="AB27"/>
  <c r="Y21"/>
  <c r="AB21"/>
  <c r="Y13"/>
  <c r="AD13" s="1"/>
  <c r="AB13"/>
  <c r="Y33"/>
  <c r="AB33"/>
  <c r="Y29"/>
  <c r="AD29" s="1"/>
  <c r="AB29"/>
  <c r="Y22"/>
  <c r="AB22"/>
  <c r="Y14"/>
  <c r="AD14" s="1"/>
  <c r="AB14"/>
  <c r="Y24"/>
  <c r="AB24"/>
  <c r="P10"/>
  <c r="V10" s="1"/>
  <c r="AD36" l="1"/>
  <c r="AD24"/>
  <c r="AD22"/>
  <c r="AD33"/>
  <c r="AD21"/>
  <c r="AD32"/>
  <c r="AD11"/>
  <c r="AD26"/>
  <c r="AD15"/>
  <c r="AD35"/>
  <c r="W10"/>
  <c r="P37"/>
  <c r="V3" s="1"/>
  <c r="X10"/>
  <c r="AC37"/>
  <c r="AA37"/>
  <c r="T37"/>
  <c r="S37"/>
  <c r="U10"/>
  <c r="O8" i="8"/>
  <c r="O9"/>
  <c r="O10"/>
  <c r="O11"/>
  <c r="O12"/>
  <c r="O13"/>
  <c r="O14"/>
  <c r="O15"/>
  <c r="O16"/>
  <c r="O17"/>
  <c r="O18"/>
  <c r="O19"/>
  <c r="O20"/>
  <c r="O21"/>
  <c r="O22"/>
  <c r="O23"/>
  <c r="O24"/>
  <c r="O25"/>
  <c r="X25" s="1"/>
  <c r="O26"/>
  <c r="X26" s="1"/>
  <c r="O27"/>
  <c r="X27" s="1"/>
  <c r="O28"/>
  <c r="U24"/>
  <c r="V24"/>
  <c r="W24"/>
  <c r="X24"/>
  <c r="U26"/>
  <c r="AA26" s="1"/>
  <c r="V26"/>
  <c r="U27"/>
  <c r="AA27" s="1"/>
  <c r="V27"/>
  <c r="W27"/>
  <c r="T24"/>
  <c r="T25"/>
  <c r="T26"/>
  <c r="T27"/>
  <c r="T28"/>
  <c r="W28"/>
  <c r="V37" i="10" l="1"/>
  <c r="Y10"/>
  <c r="U25" i="8"/>
  <c r="AA25" s="1"/>
  <c r="V25"/>
  <c r="W26"/>
  <c r="Z26" s="1"/>
  <c r="AC26" s="1"/>
  <c r="AF26" s="1"/>
  <c r="AG26" s="1"/>
  <c r="W25"/>
  <c r="U28"/>
  <c r="AA28" s="1"/>
  <c r="X28"/>
  <c r="V28"/>
  <c r="Z27"/>
  <c r="AC27" s="1"/>
  <c r="AF27" s="1"/>
  <c r="AG27" s="1"/>
  <c r="Z24"/>
  <c r="AC24" s="1"/>
  <c r="AA24"/>
  <c r="T17"/>
  <c r="T18"/>
  <c r="T19"/>
  <c r="T20"/>
  <c r="T21"/>
  <c r="T22"/>
  <c r="T23"/>
  <c r="X17"/>
  <c r="X18"/>
  <c r="W19"/>
  <c r="W20"/>
  <c r="X21"/>
  <c r="U22"/>
  <c r="X23"/>
  <c r="AB10" i="10" l="1"/>
  <c r="AD10" s="1"/>
  <c r="XFD10" s="1"/>
  <c r="W37"/>
  <c r="X37"/>
  <c r="Z25" i="8"/>
  <c r="Z28"/>
  <c r="AC28"/>
  <c r="AF28" s="1"/>
  <c r="AG28" s="1"/>
  <c r="AC25"/>
  <c r="AF25" s="1"/>
  <c r="AG25" s="1"/>
  <c r="AF24"/>
  <c r="AG24" s="1"/>
  <c r="V23"/>
  <c r="V22"/>
  <c r="W22"/>
  <c r="X22"/>
  <c r="W23"/>
  <c r="U23"/>
  <c r="AA22"/>
  <c r="U21"/>
  <c r="V21"/>
  <c r="W21"/>
  <c r="X20"/>
  <c r="V20"/>
  <c r="U20"/>
  <c r="U19"/>
  <c r="V19"/>
  <c r="X19"/>
  <c r="U18"/>
  <c r="V18"/>
  <c r="W18"/>
  <c r="U17"/>
  <c r="V17"/>
  <c r="W17"/>
  <c r="Y37" i="10" l="1"/>
  <c r="Z37"/>
  <c r="Z22" i="8"/>
  <c r="AA23"/>
  <c r="Z23"/>
  <c r="AC22"/>
  <c r="AF22" s="1"/>
  <c r="AG22" s="1"/>
  <c r="AA21"/>
  <c r="Z21"/>
  <c r="Z20"/>
  <c r="AA20"/>
  <c r="Z19"/>
  <c r="AA19"/>
  <c r="Z18"/>
  <c r="AA18"/>
  <c r="AA17"/>
  <c r="Z17"/>
  <c r="O7"/>
  <c r="AB37" i="10" l="1"/>
  <c r="U7" i="8"/>
  <c r="O29"/>
  <c r="AC23"/>
  <c r="AF23" s="1"/>
  <c r="AG23" s="1"/>
  <c r="AC21"/>
  <c r="AF21" s="1"/>
  <c r="AG21" s="1"/>
  <c r="AC20"/>
  <c r="AF20" s="1"/>
  <c r="AG20" s="1"/>
  <c r="AC19"/>
  <c r="AF19" s="1"/>
  <c r="AG19" s="1"/>
  <c r="AC18"/>
  <c r="AF18" s="1"/>
  <c r="AG18" s="1"/>
  <c r="AC17"/>
  <c r="AF17" s="1"/>
  <c r="AG17" s="1"/>
  <c r="P29"/>
  <c r="Q29"/>
  <c r="R29"/>
  <c r="S29"/>
  <c r="Y29"/>
  <c r="AB29"/>
  <c r="AD29"/>
  <c r="AE29"/>
  <c r="AD37" i="10" l="1"/>
  <c r="U8" i="8"/>
  <c r="U9"/>
  <c r="U10"/>
  <c r="U11"/>
  <c r="U12"/>
  <c r="U13"/>
  <c r="U14"/>
  <c r="U15"/>
  <c r="U16"/>
  <c r="U29" l="1"/>
  <c r="W7"/>
  <c r="T8" l="1"/>
  <c r="T9"/>
  <c r="T10"/>
  <c r="T11"/>
  <c r="T12"/>
  <c r="T13"/>
  <c r="T14"/>
  <c r="T15"/>
  <c r="T16"/>
  <c r="AA16" l="1"/>
  <c r="V16"/>
  <c r="AA11"/>
  <c r="V11"/>
  <c r="AA9"/>
  <c r="V9"/>
  <c r="V14"/>
  <c r="AA13"/>
  <c r="V13"/>
  <c r="V10"/>
  <c r="V8"/>
  <c r="V15"/>
  <c r="AA15"/>
  <c r="V12"/>
  <c r="AA12"/>
  <c r="W16"/>
  <c r="W14"/>
  <c r="W13"/>
  <c r="X12"/>
  <c r="X11"/>
  <c r="W10"/>
  <c r="X9"/>
  <c r="W8"/>
  <c r="X15"/>
  <c r="X16"/>
  <c r="W15"/>
  <c r="W11"/>
  <c r="W9"/>
  <c r="X14"/>
  <c r="X13"/>
  <c r="W12"/>
  <c r="X10"/>
  <c r="X8"/>
  <c r="Z15" l="1"/>
  <c r="Z16"/>
  <c r="Z9"/>
  <c r="Z11"/>
  <c r="Z12"/>
  <c r="Z14"/>
  <c r="AC14" s="1"/>
  <c r="AA14"/>
  <c r="Z13"/>
  <c r="Z10"/>
  <c r="AC10" s="1"/>
  <c r="AA10"/>
  <c r="AA8"/>
  <c r="Z8"/>
  <c r="AC8" s="1"/>
  <c r="AC16" l="1"/>
  <c r="AF16" s="1"/>
  <c r="AG16" s="1"/>
  <c r="AC15"/>
  <c r="AF15" s="1"/>
  <c r="AG15" s="1"/>
  <c r="AC13"/>
  <c r="AF13" s="1"/>
  <c r="AG13" s="1"/>
  <c r="AC12"/>
  <c r="AF12" s="1"/>
  <c r="AG12" s="1"/>
  <c r="AC11"/>
  <c r="AF11" s="1"/>
  <c r="AG11" s="1"/>
  <c r="AC9"/>
  <c r="AF9" s="1"/>
  <c r="AG9" s="1"/>
  <c r="AF14"/>
  <c r="AG14" s="1"/>
  <c r="AF10"/>
  <c r="AG10" s="1"/>
  <c r="AF8"/>
  <c r="AG8" s="1"/>
  <c r="T7" l="1"/>
  <c r="V7" l="1"/>
  <c r="AA7"/>
  <c r="X7"/>
  <c r="Z7" l="1"/>
  <c r="AC7" s="1"/>
  <c r="AF7" l="1"/>
  <c r="AG7" s="1"/>
  <c r="X29" l="1"/>
  <c r="W29"/>
  <c r="AA29"/>
  <c r="V29"/>
  <c r="AC29" l="1"/>
  <c r="Z29"/>
  <c r="T29" l="1"/>
  <c r="AG29" l="1"/>
  <c r="AF29"/>
</calcChain>
</file>

<file path=xl/sharedStrings.xml><?xml version="1.0" encoding="utf-8"?>
<sst xmlns="http://schemas.openxmlformats.org/spreadsheetml/2006/main" count="266" uniqueCount="102">
  <si>
    <t>WAGES PAYMENT REGISTER</t>
  </si>
  <si>
    <t>No. of Days</t>
  </si>
  <si>
    <t>Rate of Wages</t>
  </si>
  <si>
    <t>Amount Payable</t>
  </si>
  <si>
    <t>Deductions</t>
  </si>
  <si>
    <t>Total</t>
  </si>
  <si>
    <t>Basic</t>
  </si>
  <si>
    <t>Family Pension</t>
  </si>
  <si>
    <t>ESIC</t>
  </si>
  <si>
    <t>Income Tax</t>
  </si>
  <si>
    <t>Signature of Employee</t>
  </si>
  <si>
    <t>Name of Employee</t>
  </si>
  <si>
    <t>Designation</t>
  </si>
  <si>
    <t>WD</t>
  </si>
  <si>
    <t>EPF</t>
  </si>
  <si>
    <t>Name of The Factory:-</t>
  </si>
  <si>
    <t>Address:-</t>
  </si>
  <si>
    <t>Total Deduction</t>
  </si>
  <si>
    <t>DOJ</t>
  </si>
  <si>
    <t>02.03.2013</t>
  </si>
  <si>
    <t>HRA</t>
  </si>
  <si>
    <t>Payable Wages</t>
  </si>
  <si>
    <t>Total Wages</t>
  </si>
  <si>
    <t>Conv.</t>
  </si>
  <si>
    <t>Other Allow.</t>
  </si>
  <si>
    <t>Adv. / TDS</t>
  </si>
  <si>
    <t>Father's / Husband's Name</t>
  </si>
  <si>
    <t>S.No</t>
  </si>
  <si>
    <t>esic no</t>
  </si>
  <si>
    <t>uan</t>
  </si>
  <si>
    <t>PF UAN NO.</t>
  </si>
  <si>
    <t>adhar</t>
  </si>
  <si>
    <t>AREAR</t>
  </si>
  <si>
    <t>LAL SINGH</t>
  </si>
  <si>
    <t>AJAY PAL</t>
  </si>
  <si>
    <t>ARVIND HUMANFORCE SERVICES PVT LTD</t>
  </si>
  <si>
    <t xml:space="preserve">BQT BOYS </t>
  </si>
  <si>
    <t>AC</t>
  </si>
  <si>
    <t>1342 Madanpur khadar phase -3 New Delhi-110076</t>
  </si>
  <si>
    <t>AKASH</t>
  </si>
  <si>
    <t>LAL BABU</t>
  </si>
  <si>
    <t>ANAND SAGAR</t>
  </si>
  <si>
    <t>RAJU SHARMA</t>
  </si>
  <si>
    <t>Sanjay kumar</t>
  </si>
  <si>
    <t>Anuj kumar</t>
  </si>
  <si>
    <t>Rameshy</t>
  </si>
  <si>
    <t>Amit Chauahn</t>
  </si>
  <si>
    <t>PRABHAR KUMAR SHA</t>
  </si>
  <si>
    <t>DEVENDRA SINGH</t>
  </si>
  <si>
    <t>ASHOK KUMAR</t>
  </si>
  <si>
    <t>SANDEEP KUMAR</t>
  </si>
  <si>
    <t>PUNEET  SINGH</t>
  </si>
  <si>
    <t>MANOHAR LAL</t>
  </si>
  <si>
    <t>PREETAM KASHYAP</t>
  </si>
  <si>
    <t>ARVIND KUMAR</t>
  </si>
  <si>
    <t>KOMAL</t>
  </si>
  <si>
    <t>JITENDRA SINGH</t>
  </si>
  <si>
    <t>PREM PAL</t>
  </si>
  <si>
    <t xml:space="preserve">BQT </t>
  </si>
  <si>
    <t>FOR THE MONTH OF JUN- 2021</t>
  </si>
  <si>
    <t>HR</t>
  </si>
  <si>
    <t>ANKIT</t>
  </si>
  <si>
    <t>ABHISHEK</t>
  </si>
  <si>
    <t>ARVIND</t>
  </si>
  <si>
    <t>ANIL</t>
  </si>
  <si>
    <t>AKASH-2</t>
  </si>
  <si>
    <t>ANKIT-2</t>
  </si>
  <si>
    <t>ANIL-2</t>
  </si>
  <si>
    <t xml:space="preserve">AMAN SHAH                                                                                                                                         </t>
  </si>
  <si>
    <t>BANTY</t>
  </si>
  <si>
    <t>DEVENDRA</t>
  </si>
  <si>
    <t>DALVEER</t>
  </si>
  <si>
    <t>DANISH</t>
  </si>
  <si>
    <t>DEEN</t>
  </si>
  <si>
    <t>GOPAL</t>
  </si>
  <si>
    <t>GOVIND</t>
  </si>
  <si>
    <t>IMRAN</t>
  </si>
  <si>
    <t>JITESH</t>
  </si>
  <si>
    <t>JITENDRA</t>
  </si>
  <si>
    <t>JAGMOHAN</t>
  </si>
  <si>
    <t>KALICHARAN</t>
  </si>
  <si>
    <t>LALIT</t>
  </si>
  <si>
    <t>ADITYA</t>
  </si>
  <si>
    <t>AKASH-3</t>
  </si>
  <si>
    <t>ANSH</t>
  </si>
  <si>
    <t>ANMOL</t>
  </si>
  <si>
    <t>BITTU</t>
  </si>
  <si>
    <t>Name of The Campany:-</t>
  </si>
  <si>
    <t>Days</t>
  </si>
  <si>
    <t>week off</t>
  </si>
  <si>
    <t>Wages Registr</t>
  </si>
  <si>
    <t>From -XVII</t>
  </si>
  <si>
    <t xml:space="preserve">                            [Rule-78(1) (A) (i)]</t>
  </si>
  <si>
    <t>Sheraton New Delhi</t>
  </si>
  <si>
    <t>M-1, Mandir Marg, Saket District Centre, District Centre</t>
  </si>
  <si>
    <t>cash</t>
  </si>
  <si>
    <t xml:space="preserve">Basic </t>
  </si>
  <si>
    <t>working  Days</t>
  </si>
  <si>
    <t xml:space="preserve"> Wages </t>
  </si>
  <si>
    <t xml:space="preserve">Payable </t>
  </si>
  <si>
    <t xml:space="preserve">payable </t>
  </si>
  <si>
    <t>FOR THE MONTH OF Jun- 2023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</si>
</sst>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8"/>
      <name val="Cambria"/>
      <family val="1"/>
      <scheme val="major"/>
    </font>
    <font>
      <sz val="10"/>
      <name val="Cambria"/>
      <family val="1"/>
      <scheme val="major"/>
    </font>
    <font>
      <b/>
      <sz val="9"/>
      <name val="Cambria"/>
      <family val="1"/>
      <scheme val="major"/>
    </font>
    <font>
      <b/>
      <sz val="13"/>
      <name val="Cambria"/>
      <family val="1"/>
      <scheme val="major"/>
    </font>
    <font>
      <b/>
      <sz val="16"/>
      <name val="Cambria"/>
      <family val="1"/>
      <scheme val="major"/>
    </font>
    <font>
      <sz val="14"/>
      <color theme="1"/>
      <name val="Calibri"/>
      <family val="2"/>
      <scheme val="minor"/>
    </font>
    <font>
      <sz val="11"/>
      <name val="Cambria"/>
      <family val="1"/>
      <scheme val="major"/>
    </font>
    <font>
      <sz val="13"/>
      <name val="Cambria"/>
      <family val="1"/>
      <scheme val="major"/>
    </font>
    <font>
      <sz val="11"/>
      <name val="DEV001"/>
      <family val="1"/>
    </font>
    <font>
      <b/>
      <sz val="14"/>
      <name val="Cambria"/>
      <family val="1"/>
      <scheme val="major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vertical="center" wrapText="1"/>
    </xf>
    <xf numFmtId="0" fontId="11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13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17" fontId="4" fillId="0" borderId="2" xfId="0" quotePrefix="1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1" fontId="0" fillId="0" borderId="1" xfId="0" applyNumberFormat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3" fillId="3" borderId="0" xfId="0" applyFont="1" applyFill="1" applyBorder="1" applyAlignment="1">
      <alignment horizontal="center" wrapText="1"/>
    </xf>
    <xf numFmtId="0" fontId="13" fillId="3" borderId="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6" fillId="3" borderId="1" xfId="0" applyFont="1" applyFill="1" applyBorder="1"/>
    <xf numFmtId="0" fontId="0" fillId="0" borderId="1" xfId="0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4" fillId="0" borderId="0" xfId="0" applyFont="1" applyFill="1" applyBorder="1" applyAlignment="1"/>
    <xf numFmtId="0" fontId="5" fillId="0" borderId="3" xfId="0" applyFont="1" applyFill="1" applyBorder="1" applyAlignment="1">
      <alignment horizontal="center" vertical="center"/>
    </xf>
    <xf numFmtId="1" fontId="0" fillId="0" borderId="0" xfId="0" applyNumberFormat="1"/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5" fillId="0" borderId="3" xfId="0" applyFont="1" applyFill="1" applyBorder="1" applyAlignment="1" applyProtection="1">
      <alignment horizontal="center" vertical="top"/>
      <protection locked="0"/>
    </xf>
    <xf numFmtId="0" fontId="1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top"/>
      <protection locked="0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2"/>
  <sheetViews>
    <sheetView topLeftCell="A2" zoomScale="87" zoomScaleNormal="87" workbookViewId="0">
      <pane xSplit="13" ySplit="5" topLeftCell="N16" activePane="bottomRight" state="frozen"/>
      <selection activeCell="A2" sqref="A2"/>
      <selection pane="topRight" activeCell="M2" sqref="M2"/>
      <selection pane="bottomLeft" activeCell="A8" sqref="A8"/>
      <selection pane="bottomRight" activeCell="Q6" sqref="Q6"/>
    </sheetView>
  </sheetViews>
  <sheetFormatPr defaultRowHeight="15"/>
  <cols>
    <col min="1" max="1" width="6.28515625" style="1" customWidth="1"/>
    <col min="2" max="2" width="15.140625" style="1" hidden="1" customWidth="1"/>
    <col min="3" max="3" width="5" style="1" hidden="1" customWidth="1"/>
    <col min="4" max="4" width="16.85546875" style="2" customWidth="1"/>
    <col min="5" max="5" width="17" style="2" hidden="1" customWidth="1"/>
    <col min="6" max="8" width="16.85546875" style="2" hidden="1" customWidth="1"/>
    <col min="9" max="9" width="13" style="56" customWidth="1"/>
    <col min="10" max="10" width="12.28515625" style="2" hidden="1" customWidth="1"/>
    <col min="11" max="11" width="12.5703125" style="2" hidden="1" customWidth="1"/>
    <col min="12" max="12" width="15" style="2" hidden="1" customWidth="1"/>
    <col min="13" max="13" width="13" style="1" customWidth="1"/>
    <col min="14" max="14" width="5.5703125" style="1" customWidth="1"/>
    <col min="15" max="15" width="6" style="1" customWidth="1"/>
    <col min="16" max="16" width="10.42578125" style="1" customWidth="1"/>
    <col min="17" max="17" width="6.7109375" style="1" customWidth="1"/>
    <col min="18" max="18" width="6.85546875" style="1" bestFit="1" customWidth="1"/>
    <col min="19" max="19" width="6.7109375" style="1" customWidth="1"/>
    <col min="20" max="21" width="7.85546875" style="1" customWidth="1"/>
    <col min="22" max="22" width="6.85546875" style="1" customWidth="1"/>
    <col min="23" max="23" width="7.5703125" style="1" customWidth="1"/>
    <col min="24" max="25" width="7.28515625" style="1" customWidth="1"/>
    <col min="26" max="26" width="7.85546875" style="1" customWidth="1"/>
    <col min="27" max="27" width="8" style="1" bestFit="1" customWidth="1"/>
    <col min="28" max="28" width="6.42578125" style="1" hidden="1" customWidth="1"/>
    <col min="29" max="29" width="7.85546875" style="1" customWidth="1"/>
    <col min="30" max="30" width="6.7109375" style="1" customWidth="1"/>
    <col min="31" max="31" width="7.7109375" style="1" hidden="1" customWidth="1"/>
    <col min="32" max="32" width="11.140625" style="1" customWidth="1"/>
    <col min="33" max="33" width="8.7109375" style="1" customWidth="1"/>
    <col min="34" max="34" width="19" style="1" bestFit="1" customWidth="1"/>
  </cols>
  <sheetData>
    <row r="1" spans="1:34" ht="2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</row>
    <row r="2" spans="1:34" ht="16.5">
      <c r="A2" s="22"/>
      <c r="B2" s="6"/>
      <c r="C2" s="6"/>
      <c r="D2" s="8" t="s">
        <v>15</v>
      </c>
      <c r="E2" s="8"/>
      <c r="F2" s="8"/>
      <c r="G2" s="8"/>
      <c r="H2" s="8"/>
      <c r="I2" s="52"/>
      <c r="J2" s="20"/>
      <c r="K2" s="20"/>
      <c r="L2" s="20"/>
      <c r="M2" s="7" t="s">
        <v>35</v>
      </c>
      <c r="N2" s="21"/>
      <c r="O2" s="21"/>
      <c r="P2" s="21"/>
      <c r="Q2" s="21"/>
      <c r="R2" s="21"/>
      <c r="S2" s="22"/>
      <c r="T2" s="22"/>
      <c r="U2" s="22"/>
      <c r="V2" s="22"/>
      <c r="W2" s="22"/>
      <c r="X2" s="22"/>
      <c r="Y2" s="22"/>
      <c r="Z2" s="22"/>
      <c r="AA2" s="23"/>
      <c r="AB2" s="22"/>
      <c r="AC2" s="22"/>
      <c r="AD2" s="22"/>
      <c r="AE2" s="22"/>
      <c r="AF2" s="22"/>
      <c r="AG2" s="22"/>
      <c r="AH2" s="22"/>
    </row>
    <row r="3" spans="1:34" ht="16.5">
      <c r="A3" s="29"/>
      <c r="B3" s="30"/>
      <c r="C3" s="30"/>
      <c r="D3" s="31" t="s">
        <v>16</v>
      </c>
      <c r="E3" s="31"/>
      <c r="F3" s="31"/>
      <c r="G3" s="31"/>
      <c r="H3" s="31"/>
      <c r="I3" s="53"/>
      <c r="J3" s="32"/>
      <c r="K3" s="32"/>
      <c r="L3" s="32"/>
      <c r="M3" s="33" t="s">
        <v>38</v>
      </c>
      <c r="N3" s="34"/>
      <c r="O3" s="34"/>
      <c r="P3" s="34"/>
      <c r="Q3" s="34"/>
      <c r="R3" s="34"/>
      <c r="S3" s="29"/>
      <c r="T3" s="29"/>
      <c r="U3" s="29"/>
      <c r="V3" s="29"/>
      <c r="W3" s="29"/>
      <c r="X3" s="29"/>
      <c r="Y3" s="29"/>
      <c r="Z3" s="29"/>
      <c r="AA3" s="30"/>
      <c r="AB3" s="30"/>
      <c r="AC3" s="29"/>
      <c r="AD3" s="29"/>
      <c r="AE3" s="29"/>
      <c r="AF3" s="35"/>
      <c r="AG3" s="29"/>
      <c r="AH3" s="29"/>
    </row>
    <row r="4" spans="1:34" s="4" customFormat="1" ht="20.100000000000001" customHeight="1">
      <c r="A4" s="88" t="s">
        <v>59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</row>
    <row r="5" spans="1:34" s="9" customFormat="1" ht="26.25" customHeight="1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1" t="s">
        <v>1</v>
      </c>
      <c r="O5" s="92"/>
      <c r="P5" s="90" t="s">
        <v>2</v>
      </c>
      <c r="Q5" s="90"/>
      <c r="R5" s="90"/>
      <c r="S5" s="90"/>
      <c r="T5" s="90"/>
      <c r="U5" s="93" t="s">
        <v>21</v>
      </c>
      <c r="V5" s="93"/>
      <c r="W5" s="93"/>
      <c r="X5" s="93"/>
      <c r="Y5" s="93"/>
      <c r="Z5" s="93"/>
      <c r="AA5" s="90" t="s">
        <v>4</v>
      </c>
      <c r="AB5" s="90"/>
      <c r="AC5" s="90"/>
      <c r="AD5" s="90"/>
      <c r="AE5" s="90"/>
      <c r="AF5" s="90"/>
      <c r="AG5" s="17"/>
      <c r="AH5" s="17"/>
    </row>
    <row r="6" spans="1:34" s="3" customFormat="1" ht="56.25">
      <c r="A6" s="10" t="s">
        <v>27</v>
      </c>
      <c r="B6" s="11" t="s">
        <v>30</v>
      </c>
      <c r="C6" s="12"/>
      <c r="D6" s="46" t="s">
        <v>11</v>
      </c>
      <c r="E6" s="42" t="s">
        <v>31</v>
      </c>
      <c r="F6" s="42"/>
      <c r="G6" s="42"/>
      <c r="H6" s="47"/>
      <c r="I6" s="54" t="s">
        <v>26</v>
      </c>
      <c r="J6" s="10" t="s">
        <v>18</v>
      </c>
      <c r="K6" s="10" t="s">
        <v>28</v>
      </c>
      <c r="L6" s="10" t="s">
        <v>29</v>
      </c>
      <c r="M6" s="18" t="s">
        <v>12</v>
      </c>
      <c r="N6" s="10" t="s">
        <v>13</v>
      </c>
      <c r="O6" s="10" t="s">
        <v>5</v>
      </c>
      <c r="P6" s="13" t="s">
        <v>6</v>
      </c>
      <c r="Q6" s="13" t="s">
        <v>20</v>
      </c>
      <c r="R6" s="13" t="s">
        <v>23</v>
      </c>
      <c r="S6" s="13" t="s">
        <v>24</v>
      </c>
      <c r="T6" s="13" t="s">
        <v>22</v>
      </c>
      <c r="U6" s="13" t="s">
        <v>6</v>
      </c>
      <c r="V6" s="13" t="s">
        <v>20</v>
      </c>
      <c r="W6" s="13" t="s">
        <v>23</v>
      </c>
      <c r="X6" s="13" t="s">
        <v>24</v>
      </c>
      <c r="Y6" s="13" t="s">
        <v>32</v>
      </c>
      <c r="Z6" s="13" t="s">
        <v>22</v>
      </c>
      <c r="AA6" s="10" t="s">
        <v>14</v>
      </c>
      <c r="AB6" s="14" t="s">
        <v>7</v>
      </c>
      <c r="AC6" s="10" t="s">
        <v>8</v>
      </c>
      <c r="AD6" s="10" t="s">
        <v>25</v>
      </c>
      <c r="AE6" s="10" t="s">
        <v>9</v>
      </c>
      <c r="AF6" s="14" t="s">
        <v>17</v>
      </c>
      <c r="AG6" s="10" t="s">
        <v>3</v>
      </c>
      <c r="AH6" s="18" t="s">
        <v>10</v>
      </c>
    </row>
    <row r="7" spans="1:34" ht="37.5" customHeight="1">
      <c r="A7" s="57">
        <v>1</v>
      </c>
      <c r="B7" s="24"/>
      <c r="C7" s="28"/>
      <c r="D7" s="60" t="s">
        <v>45</v>
      </c>
      <c r="E7" s="43"/>
      <c r="F7" s="41"/>
      <c r="G7" s="41"/>
      <c r="H7" s="41"/>
      <c r="I7" s="55"/>
      <c r="J7" s="19" t="s">
        <v>19</v>
      </c>
      <c r="K7" s="44">
        <v>6713815003</v>
      </c>
      <c r="L7" s="45">
        <v>100302149709</v>
      </c>
      <c r="M7" s="49" t="s">
        <v>36</v>
      </c>
      <c r="N7" s="58">
        <v>27</v>
      </c>
      <c r="O7" s="58">
        <f t="shared" ref="O7:O28" si="0">N7</f>
        <v>27</v>
      </c>
      <c r="P7" s="25">
        <v>9496</v>
      </c>
      <c r="Q7" s="25"/>
      <c r="R7" s="25"/>
      <c r="S7" s="25"/>
      <c r="T7" s="15">
        <f t="shared" ref="T7" si="1">SUM(P7:S7)</f>
        <v>9496</v>
      </c>
      <c r="U7" s="16">
        <f>ROUND(P7/30*O7,0)</f>
        <v>8546</v>
      </c>
      <c r="V7" s="16">
        <f t="shared" ref="V7:V8" si="2">ROUND(Q7/30*O7,0)</f>
        <v>0</v>
      </c>
      <c r="W7" s="16">
        <f t="shared" ref="W7:W8" si="3">ROUND(R7/31*O7,0)</f>
        <v>0</v>
      </c>
      <c r="X7" s="16">
        <f t="shared" ref="X7:X8" si="4">ROUND(S7/31*O7,0)</f>
        <v>0</v>
      </c>
      <c r="Y7" s="16"/>
      <c r="Z7" s="26">
        <f t="shared" ref="Z7" si="5">U7+V7+X7+W7+Y7</f>
        <v>8546</v>
      </c>
      <c r="AA7" s="25">
        <f t="shared" ref="AA7:AA8" si="6">ROUND(U7*12/100,0)</f>
        <v>1026</v>
      </c>
      <c r="AB7" s="25"/>
      <c r="AC7" s="25">
        <f>ROUNDUP(Z7*0.75/100,0)</f>
        <v>65</v>
      </c>
      <c r="AD7" s="25"/>
      <c r="AE7" s="25"/>
      <c r="AF7" s="25">
        <f t="shared" ref="AF7" si="7">AA7+AC7+AD7</f>
        <v>1091</v>
      </c>
      <c r="AG7" s="26">
        <f t="shared" ref="AG7:AG8" si="8">+Z7-AF7</f>
        <v>7455</v>
      </c>
      <c r="AH7" s="27" t="s">
        <v>37</v>
      </c>
    </row>
    <row r="8" spans="1:34" ht="37.5" customHeight="1">
      <c r="A8" s="59">
        <v>2</v>
      </c>
      <c r="B8" s="24"/>
      <c r="C8" s="28"/>
      <c r="D8" s="44" t="s">
        <v>43</v>
      </c>
      <c r="E8" s="48"/>
      <c r="F8" s="48"/>
      <c r="G8" s="48"/>
      <c r="H8" s="48"/>
      <c r="I8" s="49"/>
      <c r="J8" s="19" t="s">
        <v>19</v>
      </c>
      <c r="K8" s="44">
        <v>6713815003</v>
      </c>
      <c r="L8" s="45">
        <v>100302149709</v>
      </c>
      <c r="M8" s="49" t="s">
        <v>36</v>
      </c>
      <c r="N8" s="58">
        <v>30</v>
      </c>
      <c r="O8" s="58">
        <f t="shared" si="0"/>
        <v>30</v>
      </c>
      <c r="P8" s="25">
        <v>9496</v>
      </c>
      <c r="Q8" s="25"/>
      <c r="R8" s="25"/>
      <c r="S8" s="25"/>
      <c r="T8" s="15">
        <f t="shared" ref="T8:T11" si="9">SUM(P8:S8)</f>
        <v>9496</v>
      </c>
      <c r="U8" s="16">
        <f t="shared" ref="U8" si="10">ROUND(P8/30*O8,0)</f>
        <v>9496</v>
      </c>
      <c r="V8" s="16">
        <f t="shared" si="2"/>
        <v>0</v>
      </c>
      <c r="W8" s="16">
        <f t="shared" si="3"/>
        <v>0</v>
      </c>
      <c r="X8" s="16">
        <f t="shared" si="4"/>
        <v>0</v>
      </c>
      <c r="Y8" s="16"/>
      <c r="Z8" s="26">
        <f t="shared" ref="Z8:Z12" si="11">U8+V8+X8+W8+Y8</f>
        <v>9496</v>
      </c>
      <c r="AA8" s="25">
        <f t="shared" si="6"/>
        <v>1140</v>
      </c>
      <c r="AB8" s="25"/>
      <c r="AC8" s="25">
        <f t="shared" ref="AC8:AC23" si="12">ROUNDUP(Z8*0.75/100,0)</f>
        <v>72</v>
      </c>
      <c r="AD8" s="25"/>
      <c r="AE8" s="25"/>
      <c r="AF8" s="25">
        <f t="shared" ref="AF8:AF12" si="13">AA8+AC8+AD8</f>
        <v>1212</v>
      </c>
      <c r="AG8" s="26">
        <f t="shared" si="8"/>
        <v>8284</v>
      </c>
      <c r="AH8" s="27" t="s">
        <v>37</v>
      </c>
    </row>
    <row r="9" spans="1:34" ht="37.5" customHeight="1">
      <c r="A9" s="64">
        <v>3</v>
      </c>
      <c r="B9" s="24"/>
      <c r="C9" s="28"/>
      <c r="D9" s="44" t="s">
        <v>40</v>
      </c>
      <c r="E9" s="48"/>
      <c r="F9" s="48"/>
      <c r="G9" s="48"/>
      <c r="H9" s="48"/>
      <c r="I9" s="49"/>
      <c r="J9" s="19" t="s">
        <v>19</v>
      </c>
      <c r="K9" s="44">
        <v>6713815003</v>
      </c>
      <c r="L9" s="45">
        <v>100302149709</v>
      </c>
      <c r="M9" s="49" t="s">
        <v>36</v>
      </c>
      <c r="N9" s="58">
        <v>25</v>
      </c>
      <c r="O9" s="58">
        <f t="shared" si="0"/>
        <v>25</v>
      </c>
      <c r="P9" s="25">
        <v>9496</v>
      </c>
      <c r="Q9" s="25"/>
      <c r="R9" s="25"/>
      <c r="S9" s="25"/>
      <c r="T9" s="15">
        <f t="shared" si="9"/>
        <v>9496</v>
      </c>
      <c r="U9" s="16">
        <f t="shared" ref="U9:U23" si="14">ROUND(P9/30*O9,0)</f>
        <v>7913</v>
      </c>
      <c r="V9" s="16">
        <f t="shared" ref="V9:V16" si="15">ROUND(Q9/30*O9,0)</f>
        <v>0</v>
      </c>
      <c r="W9" s="16">
        <f t="shared" ref="W9:W16" si="16">ROUND(R9/31*O9,0)</f>
        <v>0</v>
      </c>
      <c r="X9" s="16">
        <f t="shared" ref="X9:X16" si="17">ROUND(S9/31*O9,0)</f>
        <v>0</v>
      </c>
      <c r="Y9" s="16"/>
      <c r="Z9" s="26">
        <f t="shared" si="11"/>
        <v>7913</v>
      </c>
      <c r="AA9" s="25">
        <f t="shared" ref="AA9:AA23" si="18">ROUND(U9*12/100,0)</f>
        <v>950</v>
      </c>
      <c r="AB9" s="25"/>
      <c r="AC9" s="25">
        <f t="shared" si="12"/>
        <v>60</v>
      </c>
      <c r="AD9" s="25"/>
      <c r="AE9" s="25"/>
      <c r="AF9" s="25">
        <f t="shared" si="13"/>
        <v>1010</v>
      </c>
      <c r="AG9" s="26">
        <f t="shared" ref="AG9:AG15" si="19">+Z9-AF9</f>
        <v>6903</v>
      </c>
      <c r="AH9" s="27" t="s">
        <v>37</v>
      </c>
    </row>
    <row r="10" spans="1:34" ht="37.5" customHeight="1">
      <c r="A10" s="64">
        <v>4</v>
      </c>
      <c r="B10" s="24"/>
      <c r="C10" s="28"/>
      <c r="D10" s="61" t="s">
        <v>41</v>
      </c>
      <c r="E10" s="48"/>
      <c r="F10" s="48"/>
      <c r="G10" s="48"/>
      <c r="H10" s="48"/>
      <c r="I10" s="49"/>
      <c r="J10" s="19" t="s">
        <v>19</v>
      </c>
      <c r="K10" s="44">
        <v>6713815003</v>
      </c>
      <c r="L10" s="45">
        <v>100302149709</v>
      </c>
      <c r="M10" s="49" t="s">
        <v>36</v>
      </c>
      <c r="N10" s="58"/>
      <c r="O10" s="58">
        <f t="shared" si="0"/>
        <v>0</v>
      </c>
      <c r="P10" s="25">
        <v>9496</v>
      </c>
      <c r="Q10" s="25"/>
      <c r="R10" s="25"/>
      <c r="S10" s="25"/>
      <c r="T10" s="15">
        <f t="shared" si="9"/>
        <v>9496</v>
      </c>
      <c r="U10" s="16">
        <f t="shared" si="14"/>
        <v>0</v>
      </c>
      <c r="V10" s="16">
        <f t="shared" si="15"/>
        <v>0</v>
      </c>
      <c r="W10" s="16">
        <f t="shared" si="16"/>
        <v>0</v>
      </c>
      <c r="X10" s="16">
        <f t="shared" si="17"/>
        <v>0</v>
      </c>
      <c r="Y10" s="16"/>
      <c r="Z10" s="26">
        <f t="shared" si="11"/>
        <v>0</v>
      </c>
      <c r="AA10" s="25">
        <f t="shared" si="18"/>
        <v>0</v>
      </c>
      <c r="AB10" s="25"/>
      <c r="AC10" s="25">
        <f t="shared" si="12"/>
        <v>0</v>
      </c>
      <c r="AD10" s="25"/>
      <c r="AE10" s="25"/>
      <c r="AF10" s="25">
        <f t="shared" si="13"/>
        <v>0</v>
      </c>
      <c r="AG10" s="26">
        <f t="shared" si="19"/>
        <v>0</v>
      </c>
      <c r="AH10" s="27" t="s">
        <v>37</v>
      </c>
    </row>
    <row r="11" spans="1:34" ht="37.5" customHeight="1">
      <c r="A11" s="64">
        <v>5</v>
      </c>
      <c r="B11" s="24"/>
      <c r="C11" s="28"/>
      <c r="D11" s="44" t="s">
        <v>33</v>
      </c>
      <c r="E11" s="48"/>
      <c r="F11" s="48"/>
      <c r="G11" s="48"/>
      <c r="H11" s="48"/>
      <c r="I11" s="50"/>
      <c r="J11" s="19" t="s">
        <v>19</v>
      </c>
      <c r="K11" s="44">
        <v>6713815003</v>
      </c>
      <c r="L11" s="45">
        <v>100302149709</v>
      </c>
      <c r="M11" s="49" t="s">
        <v>36</v>
      </c>
      <c r="N11" s="58">
        <v>29</v>
      </c>
      <c r="O11" s="58">
        <f t="shared" si="0"/>
        <v>29</v>
      </c>
      <c r="P11" s="25">
        <v>9496</v>
      </c>
      <c r="Q11" s="51"/>
      <c r="R11" s="25"/>
      <c r="S11" s="25"/>
      <c r="T11" s="15">
        <f t="shared" si="9"/>
        <v>9496</v>
      </c>
      <c r="U11" s="16">
        <f t="shared" si="14"/>
        <v>9179</v>
      </c>
      <c r="V11" s="16">
        <f t="shared" si="15"/>
        <v>0</v>
      </c>
      <c r="W11" s="16">
        <f t="shared" si="16"/>
        <v>0</v>
      </c>
      <c r="X11" s="16">
        <f t="shared" si="17"/>
        <v>0</v>
      </c>
      <c r="Y11" s="16"/>
      <c r="Z11" s="26">
        <f t="shared" si="11"/>
        <v>9179</v>
      </c>
      <c r="AA11" s="25">
        <f t="shared" si="18"/>
        <v>1101</v>
      </c>
      <c r="AB11" s="25"/>
      <c r="AC11" s="25">
        <f t="shared" si="12"/>
        <v>69</v>
      </c>
      <c r="AD11" s="25"/>
      <c r="AE11" s="25"/>
      <c r="AF11" s="25">
        <f t="shared" si="13"/>
        <v>1170</v>
      </c>
      <c r="AG11" s="26">
        <f t="shared" si="19"/>
        <v>8009</v>
      </c>
      <c r="AH11" s="27" t="s">
        <v>37</v>
      </c>
    </row>
    <row r="12" spans="1:34" ht="37.5" customHeight="1">
      <c r="A12" s="64">
        <v>6</v>
      </c>
      <c r="B12" s="24"/>
      <c r="C12" s="28"/>
      <c r="D12" s="44" t="s">
        <v>34</v>
      </c>
      <c r="E12" s="48"/>
      <c r="F12" s="48"/>
      <c r="G12" s="48"/>
      <c r="H12" s="48"/>
      <c r="I12" s="50"/>
      <c r="J12" s="19" t="s">
        <v>19</v>
      </c>
      <c r="K12" s="44">
        <v>6713815003</v>
      </c>
      <c r="L12" s="45">
        <v>100302149709</v>
      </c>
      <c r="M12" s="49" t="s">
        <v>36</v>
      </c>
      <c r="N12" s="58">
        <v>7</v>
      </c>
      <c r="O12" s="58">
        <f t="shared" si="0"/>
        <v>7</v>
      </c>
      <c r="P12" s="25">
        <v>9496</v>
      </c>
      <c r="Q12" s="51"/>
      <c r="R12" s="25"/>
      <c r="S12" s="25"/>
      <c r="T12" s="15">
        <f t="shared" ref="T12:T16" si="20">SUM(P12:S12)</f>
        <v>9496</v>
      </c>
      <c r="U12" s="16">
        <f t="shared" si="14"/>
        <v>2216</v>
      </c>
      <c r="V12" s="16">
        <f t="shared" si="15"/>
        <v>0</v>
      </c>
      <c r="W12" s="16">
        <f t="shared" si="16"/>
        <v>0</v>
      </c>
      <c r="X12" s="16">
        <f t="shared" si="17"/>
        <v>0</v>
      </c>
      <c r="Y12" s="16"/>
      <c r="Z12" s="26">
        <f t="shared" si="11"/>
        <v>2216</v>
      </c>
      <c r="AA12" s="25">
        <f t="shared" si="18"/>
        <v>266</v>
      </c>
      <c r="AB12" s="25"/>
      <c r="AC12" s="25">
        <f t="shared" si="12"/>
        <v>17</v>
      </c>
      <c r="AD12" s="25"/>
      <c r="AE12" s="25"/>
      <c r="AF12" s="25">
        <f t="shared" si="13"/>
        <v>283</v>
      </c>
      <c r="AG12" s="26">
        <f t="shared" si="19"/>
        <v>1933</v>
      </c>
      <c r="AH12" s="27" t="s">
        <v>37</v>
      </c>
    </row>
    <row r="13" spans="1:34" ht="37.5" customHeight="1">
      <c r="A13" s="64">
        <v>7</v>
      </c>
      <c r="B13" s="24"/>
      <c r="C13" s="28"/>
      <c r="D13" s="44" t="s">
        <v>39</v>
      </c>
      <c r="E13" s="48"/>
      <c r="F13" s="48"/>
      <c r="G13" s="48"/>
      <c r="H13" s="48"/>
      <c r="I13" s="50"/>
      <c r="J13" s="19" t="s">
        <v>19</v>
      </c>
      <c r="K13" s="44">
        <v>6713815003</v>
      </c>
      <c r="L13" s="45">
        <v>100302149709</v>
      </c>
      <c r="M13" s="49" t="s">
        <v>36</v>
      </c>
      <c r="N13" s="58">
        <v>30</v>
      </c>
      <c r="O13" s="58">
        <f t="shared" si="0"/>
        <v>30</v>
      </c>
      <c r="P13" s="25">
        <v>9496</v>
      </c>
      <c r="Q13" s="25"/>
      <c r="R13" s="25"/>
      <c r="S13" s="25"/>
      <c r="T13" s="15">
        <f t="shared" si="20"/>
        <v>9496</v>
      </c>
      <c r="U13" s="16">
        <f t="shared" si="14"/>
        <v>9496</v>
      </c>
      <c r="V13" s="16">
        <f t="shared" si="15"/>
        <v>0</v>
      </c>
      <c r="W13" s="16">
        <f t="shared" si="16"/>
        <v>0</v>
      </c>
      <c r="X13" s="16">
        <f t="shared" si="17"/>
        <v>0</v>
      </c>
      <c r="Y13" s="16"/>
      <c r="Z13" s="26">
        <f t="shared" ref="Z13:Z16" si="21">U13+V13+X13+W13+Y13</f>
        <v>9496</v>
      </c>
      <c r="AA13" s="25">
        <f t="shared" si="18"/>
        <v>1140</v>
      </c>
      <c r="AB13" s="25"/>
      <c r="AC13" s="25">
        <f t="shared" si="12"/>
        <v>72</v>
      </c>
      <c r="AD13" s="25"/>
      <c r="AE13" s="25"/>
      <c r="AF13" s="25">
        <f t="shared" ref="AF13:AF23" si="22">AA13+AC13+AD13</f>
        <v>1212</v>
      </c>
      <c r="AG13" s="26">
        <f t="shared" si="19"/>
        <v>8284</v>
      </c>
      <c r="AH13" s="27" t="s">
        <v>37</v>
      </c>
    </row>
    <row r="14" spans="1:34" ht="37.5" customHeight="1">
      <c r="A14" s="64">
        <v>8</v>
      </c>
      <c r="B14" s="24"/>
      <c r="C14" s="28"/>
      <c r="D14" s="44" t="s">
        <v>42</v>
      </c>
      <c r="E14" s="48"/>
      <c r="F14" s="48"/>
      <c r="G14" s="48"/>
      <c r="H14" s="48"/>
      <c r="I14" s="50"/>
      <c r="J14" s="19" t="s">
        <v>19</v>
      </c>
      <c r="K14" s="44">
        <v>6713815003</v>
      </c>
      <c r="L14" s="45">
        <v>100302149709</v>
      </c>
      <c r="M14" s="49" t="s">
        <v>36</v>
      </c>
      <c r="N14" s="58">
        <v>25</v>
      </c>
      <c r="O14" s="58">
        <f t="shared" si="0"/>
        <v>25</v>
      </c>
      <c r="P14" s="25">
        <v>9496</v>
      </c>
      <c r="Q14" s="25"/>
      <c r="R14" s="25"/>
      <c r="S14" s="25"/>
      <c r="T14" s="15">
        <f t="shared" si="20"/>
        <v>9496</v>
      </c>
      <c r="U14" s="16">
        <f t="shared" si="14"/>
        <v>7913</v>
      </c>
      <c r="V14" s="16">
        <f t="shared" si="15"/>
        <v>0</v>
      </c>
      <c r="W14" s="16">
        <f t="shared" si="16"/>
        <v>0</v>
      </c>
      <c r="X14" s="16">
        <f t="shared" si="17"/>
        <v>0</v>
      </c>
      <c r="Y14" s="16"/>
      <c r="Z14" s="26">
        <f t="shared" si="21"/>
        <v>7913</v>
      </c>
      <c r="AA14" s="25">
        <f t="shared" si="18"/>
        <v>950</v>
      </c>
      <c r="AB14" s="25"/>
      <c r="AC14" s="25">
        <f t="shared" si="12"/>
        <v>60</v>
      </c>
      <c r="AD14" s="25"/>
      <c r="AE14" s="25"/>
      <c r="AF14" s="25">
        <f t="shared" si="22"/>
        <v>1010</v>
      </c>
      <c r="AG14" s="26">
        <f t="shared" si="19"/>
        <v>6903</v>
      </c>
      <c r="AH14" s="27" t="s">
        <v>37</v>
      </c>
    </row>
    <row r="15" spans="1:34" ht="37.5" customHeight="1">
      <c r="A15" s="64">
        <v>9</v>
      </c>
      <c r="B15" s="24"/>
      <c r="C15" s="28"/>
      <c r="D15" s="49" t="s">
        <v>46</v>
      </c>
      <c r="E15" s="48"/>
      <c r="F15" s="48"/>
      <c r="G15" s="48"/>
      <c r="H15" s="48"/>
      <c r="I15" s="50"/>
      <c r="J15" s="19" t="s">
        <v>19</v>
      </c>
      <c r="K15" s="44">
        <v>6713815003</v>
      </c>
      <c r="L15" s="45">
        <v>100302149709</v>
      </c>
      <c r="M15" s="49" t="s">
        <v>36</v>
      </c>
      <c r="N15" s="58"/>
      <c r="O15" s="58">
        <f t="shared" si="0"/>
        <v>0</v>
      </c>
      <c r="P15" s="25">
        <v>9496</v>
      </c>
      <c r="Q15" s="25"/>
      <c r="R15" s="25"/>
      <c r="S15" s="25"/>
      <c r="T15" s="15">
        <f t="shared" si="20"/>
        <v>9496</v>
      </c>
      <c r="U15" s="16">
        <f t="shared" si="14"/>
        <v>0</v>
      </c>
      <c r="V15" s="16">
        <f t="shared" si="15"/>
        <v>0</v>
      </c>
      <c r="W15" s="16">
        <f t="shared" si="16"/>
        <v>0</v>
      </c>
      <c r="X15" s="16">
        <f t="shared" si="17"/>
        <v>0</v>
      </c>
      <c r="Y15" s="16"/>
      <c r="Z15" s="26">
        <f t="shared" si="21"/>
        <v>0</v>
      </c>
      <c r="AA15" s="25">
        <f t="shared" si="18"/>
        <v>0</v>
      </c>
      <c r="AB15" s="25"/>
      <c r="AC15" s="25">
        <f t="shared" si="12"/>
        <v>0</v>
      </c>
      <c r="AD15" s="25"/>
      <c r="AE15" s="25"/>
      <c r="AF15" s="25">
        <f t="shared" si="22"/>
        <v>0</v>
      </c>
      <c r="AG15" s="26">
        <f t="shared" si="19"/>
        <v>0</v>
      </c>
      <c r="AH15" s="27" t="s">
        <v>37</v>
      </c>
    </row>
    <row r="16" spans="1:34" ht="37.5" customHeight="1">
      <c r="A16" s="64">
        <v>10</v>
      </c>
      <c r="B16" s="24"/>
      <c r="C16" s="28"/>
      <c r="D16" s="49" t="s">
        <v>44</v>
      </c>
      <c r="E16" s="48"/>
      <c r="F16" s="48"/>
      <c r="G16" s="48"/>
      <c r="H16" s="48"/>
      <c r="I16" s="49"/>
      <c r="J16" s="19" t="s">
        <v>19</v>
      </c>
      <c r="K16" s="44">
        <v>6713815003</v>
      </c>
      <c r="L16" s="45">
        <v>100302149709</v>
      </c>
      <c r="M16" s="49" t="s">
        <v>36</v>
      </c>
      <c r="N16" s="58"/>
      <c r="O16" s="58">
        <f t="shared" si="0"/>
        <v>0</v>
      </c>
      <c r="P16" s="25">
        <v>9496</v>
      </c>
      <c r="Q16" s="25"/>
      <c r="R16" s="25"/>
      <c r="S16" s="25"/>
      <c r="T16" s="15">
        <f t="shared" si="20"/>
        <v>9496</v>
      </c>
      <c r="U16" s="16">
        <f t="shared" si="14"/>
        <v>0</v>
      </c>
      <c r="V16" s="16">
        <f t="shared" si="15"/>
        <v>0</v>
      </c>
      <c r="W16" s="16">
        <f t="shared" si="16"/>
        <v>0</v>
      </c>
      <c r="X16" s="16">
        <f t="shared" si="17"/>
        <v>0</v>
      </c>
      <c r="Y16" s="16"/>
      <c r="Z16" s="26">
        <f t="shared" si="21"/>
        <v>0</v>
      </c>
      <c r="AA16" s="25">
        <f t="shared" si="18"/>
        <v>0</v>
      </c>
      <c r="AB16" s="25"/>
      <c r="AC16" s="25">
        <f t="shared" si="12"/>
        <v>0</v>
      </c>
      <c r="AD16" s="25"/>
      <c r="AE16" s="25"/>
      <c r="AF16" s="25">
        <f t="shared" si="22"/>
        <v>0</v>
      </c>
      <c r="AG16" s="26">
        <f t="shared" ref="AG16:AG23" si="23">+Z16-AF16</f>
        <v>0</v>
      </c>
      <c r="AH16" s="27" t="s">
        <v>37</v>
      </c>
    </row>
    <row r="17" spans="1:34" ht="37.5" customHeight="1">
      <c r="A17" s="64">
        <v>11</v>
      </c>
      <c r="B17" s="24"/>
      <c r="C17" s="28"/>
      <c r="D17" s="44" t="s">
        <v>47</v>
      </c>
      <c r="E17" s="62"/>
      <c r="F17" s="62"/>
      <c r="G17" s="62"/>
      <c r="H17" s="62"/>
      <c r="I17" s="49"/>
      <c r="J17" s="19"/>
      <c r="K17" s="44"/>
      <c r="L17" s="45"/>
      <c r="M17" s="49" t="s">
        <v>36</v>
      </c>
      <c r="N17" s="58"/>
      <c r="O17" s="58">
        <f t="shared" si="0"/>
        <v>0</v>
      </c>
      <c r="P17" s="25">
        <v>9496</v>
      </c>
      <c r="Q17" s="25"/>
      <c r="R17" s="25"/>
      <c r="S17" s="25"/>
      <c r="T17" s="15">
        <f t="shared" ref="T17:T28" si="24">SUM(P17:S17)</f>
        <v>9496</v>
      </c>
      <c r="U17" s="16">
        <f t="shared" si="14"/>
        <v>0</v>
      </c>
      <c r="V17" s="16">
        <f t="shared" ref="V17:V23" si="25">ROUND(Q17/30*O17,0)</f>
        <v>0</v>
      </c>
      <c r="W17" s="16">
        <f t="shared" ref="W17:W23" si="26">ROUND(R17/31*O17,0)</f>
        <v>0</v>
      </c>
      <c r="X17" s="16">
        <f t="shared" ref="X17:X23" si="27">ROUND(S17/31*O17,0)</f>
        <v>0</v>
      </c>
      <c r="Y17" s="16"/>
      <c r="Z17" s="26">
        <f t="shared" ref="Z17:Z23" si="28">U17+V17+X17+W17+Y17</f>
        <v>0</v>
      </c>
      <c r="AA17" s="25">
        <f t="shared" si="18"/>
        <v>0</v>
      </c>
      <c r="AB17" s="25"/>
      <c r="AC17" s="25">
        <f t="shared" si="12"/>
        <v>0</v>
      </c>
      <c r="AD17" s="25"/>
      <c r="AE17" s="25"/>
      <c r="AF17" s="25">
        <f t="shared" si="22"/>
        <v>0</v>
      </c>
      <c r="AG17" s="26">
        <f t="shared" si="23"/>
        <v>0</v>
      </c>
      <c r="AH17" s="27" t="s">
        <v>37</v>
      </c>
    </row>
    <row r="18" spans="1:34" ht="37.5" customHeight="1">
      <c r="A18" s="64">
        <v>12</v>
      </c>
      <c r="B18" s="24"/>
      <c r="C18" s="28"/>
      <c r="D18" s="44" t="s">
        <v>48</v>
      </c>
      <c r="E18" s="62"/>
      <c r="F18" s="62"/>
      <c r="G18" s="62"/>
      <c r="H18" s="62"/>
      <c r="I18" s="49"/>
      <c r="J18" s="19"/>
      <c r="K18" s="44"/>
      <c r="L18" s="45"/>
      <c r="M18" s="49" t="s">
        <v>36</v>
      </c>
      <c r="N18" s="58">
        <v>28</v>
      </c>
      <c r="O18" s="58">
        <f t="shared" si="0"/>
        <v>28</v>
      </c>
      <c r="P18" s="25">
        <v>9496</v>
      </c>
      <c r="Q18" s="25"/>
      <c r="R18" s="25"/>
      <c r="S18" s="25"/>
      <c r="T18" s="15">
        <f t="shared" si="24"/>
        <v>9496</v>
      </c>
      <c r="U18" s="16">
        <f t="shared" si="14"/>
        <v>8863</v>
      </c>
      <c r="V18" s="16">
        <f t="shared" si="25"/>
        <v>0</v>
      </c>
      <c r="W18" s="16">
        <f t="shared" si="26"/>
        <v>0</v>
      </c>
      <c r="X18" s="16">
        <f t="shared" si="27"/>
        <v>0</v>
      </c>
      <c r="Y18" s="16"/>
      <c r="Z18" s="26">
        <f t="shared" si="28"/>
        <v>8863</v>
      </c>
      <c r="AA18" s="25">
        <f t="shared" si="18"/>
        <v>1064</v>
      </c>
      <c r="AB18" s="25"/>
      <c r="AC18" s="25">
        <f t="shared" si="12"/>
        <v>67</v>
      </c>
      <c r="AD18" s="25"/>
      <c r="AE18" s="25"/>
      <c r="AF18" s="25">
        <f t="shared" si="22"/>
        <v>1131</v>
      </c>
      <c r="AG18" s="26">
        <f t="shared" si="23"/>
        <v>7732</v>
      </c>
      <c r="AH18" s="27" t="s">
        <v>37</v>
      </c>
    </row>
    <row r="19" spans="1:34" ht="37.5" customHeight="1">
      <c r="A19" s="64">
        <v>13</v>
      </c>
      <c r="B19" s="24"/>
      <c r="C19" s="28"/>
      <c r="D19" s="44" t="s">
        <v>49</v>
      </c>
      <c r="E19" s="62"/>
      <c r="F19" s="62"/>
      <c r="G19" s="62"/>
      <c r="H19" s="62"/>
      <c r="I19" s="49"/>
      <c r="J19" s="19"/>
      <c r="K19" s="44"/>
      <c r="L19" s="45"/>
      <c r="M19" s="49" t="s">
        <v>36</v>
      </c>
      <c r="N19" s="58">
        <v>28</v>
      </c>
      <c r="O19" s="58">
        <f t="shared" si="0"/>
        <v>28</v>
      </c>
      <c r="P19" s="25">
        <v>9496</v>
      </c>
      <c r="Q19" s="25"/>
      <c r="R19" s="25"/>
      <c r="S19" s="25"/>
      <c r="T19" s="15">
        <f t="shared" si="24"/>
        <v>9496</v>
      </c>
      <c r="U19" s="16">
        <f t="shared" si="14"/>
        <v>8863</v>
      </c>
      <c r="V19" s="16">
        <f t="shared" si="25"/>
        <v>0</v>
      </c>
      <c r="W19" s="16">
        <f t="shared" si="26"/>
        <v>0</v>
      </c>
      <c r="X19" s="16">
        <f t="shared" si="27"/>
        <v>0</v>
      </c>
      <c r="Y19" s="16"/>
      <c r="Z19" s="26">
        <f t="shared" si="28"/>
        <v>8863</v>
      </c>
      <c r="AA19" s="25">
        <f t="shared" si="18"/>
        <v>1064</v>
      </c>
      <c r="AB19" s="25"/>
      <c r="AC19" s="25">
        <f t="shared" si="12"/>
        <v>67</v>
      </c>
      <c r="AD19" s="25"/>
      <c r="AE19" s="25"/>
      <c r="AF19" s="25">
        <f t="shared" si="22"/>
        <v>1131</v>
      </c>
      <c r="AG19" s="26">
        <f t="shared" si="23"/>
        <v>7732</v>
      </c>
      <c r="AH19" s="27" t="s">
        <v>37</v>
      </c>
    </row>
    <row r="20" spans="1:34" ht="37.5" customHeight="1">
      <c r="A20" s="64">
        <v>14</v>
      </c>
      <c r="B20" s="24"/>
      <c r="C20" s="28"/>
      <c r="D20" s="44" t="s">
        <v>50</v>
      </c>
      <c r="E20" s="62"/>
      <c r="F20" s="62"/>
      <c r="G20" s="62"/>
      <c r="H20" s="62"/>
      <c r="I20" s="49"/>
      <c r="J20" s="19"/>
      <c r="K20" s="44"/>
      <c r="L20" s="45"/>
      <c r="M20" s="49" t="s">
        <v>36</v>
      </c>
      <c r="N20" s="58">
        <v>10.5</v>
      </c>
      <c r="O20" s="58">
        <f t="shared" si="0"/>
        <v>10.5</v>
      </c>
      <c r="P20" s="25">
        <v>9496</v>
      </c>
      <c r="Q20" s="25"/>
      <c r="R20" s="25"/>
      <c r="S20" s="25"/>
      <c r="T20" s="15">
        <f t="shared" si="24"/>
        <v>9496</v>
      </c>
      <c r="U20" s="16">
        <f t="shared" si="14"/>
        <v>3324</v>
      </c>
      <c r="V20" s="16">
        <f t="shared" si="25"/>
        <v>0</v>
      </c>
      <c r="W20" s="16">
        <f t="shared" si="26"/>
        <v>0</v>
      </c>
      <c r="X20" s="16">
        <f t="shared" si="27"/>
        <v>0</v>
      </c>
      <c r="Y20" s="16"/>
      <c r="Z20" s="26">
        <f t="shared" si="28"/>
        <v>3324</v>
      </c>
      <c r="AA20" s="25">
        <f t="shared" si="18"/>
        <v>399</v>
      </c>
      <c r="AB20" s="25"/>
      <c r="AC20" s="25">
        <f t="shared" si="12"/>
        <v>25</v>
      </c>
      <c r="AD20" s="25"/>
      <c r="AE20" s="25"/>
      <c r="AF20" s="25">
        <f t="shared" si="22"/>
        <v>424</v>
      </c>
      <c r="AG20" s="26">
        <f t="shared" si="23"/>
        <v>2900</v>
      </c>
      <c r="AH20" s="27" t="s">
        <v>37</v>
      </c>
    </row>
    <row r="21" spans="1:34" ht="37.5" customHeight="1">
      <c r="A21" s="64">
        <v>16</v>
      </c>
      <c r="B21" s="24"/>
      <c r="C21" s="28"/>
      <c r="D21" s="44" t="s">
        <v>51</v>
      </c>
      <c r="E21" s="62"/>
      <c r="F21" s="62"/>
      <c r="G21" s="62"/>
      <c r="H21" s="62"/>
      <c r="I21" s="49"/>
      <c r="J21" s="19"/>
      <c r="K21" s="44"/>
      <c r="L21" s="45"/>
      <c r="M21" s="49" t="s">
        <v>36</v>
      </c>
      <c r="N21" s="58">
        <v>28</v>
      </c>
      <c r="O21" s="58">
        <f t="shared" si="0"/>
        <v>28</v>
      </c>
      <c r="P21" s="25">
        <v>9496</v>
      </c>
      <c r="Q21" s="25"/>
      <c r="R21" s="25"/>
      <c r="S21" s="25"/>
      <c r="T21" s="15">
        <f t="shared" si="24"/>
        <v>9496</v>
      </c>
      <c r="U21" s="16">
        <f t="shared" si="14"/>
        <v>8863</v>
      </c>
      <c r="V21" s="16">
        <f t="shared" si="25"/>
        <v>0</v>
      </c>
      <c r="W21" s="16">
        <f t="shared" si="26"/>
        <v>0</v>
      </c>
      <c r="X21" s="16">
        <f t="shared" si="27"/>
        <v>0</v>
      </c>
      <c r="Y21" s="16"/>
      <c r="Z21" s="26">
        <f t="shared" si="28"/>
        <v>8863</v>
      </c>
      <c r="AA21" s="25">
        <f t="shared" si="18"/>
        <v>1064</v>
      </c>
      <c r="AB21" s="25"/>
      <c r="AC21" s="25">
        <f t="shared" si="12"/>
        <v>67</v>
      </c>
      <c r="AD21" s="25"/>
      <c r="AE21" s="25"/>
      <c r="AF21" s="25">
        <f t="shared" si="22"/>
        <v>1131</v>
      </c>
      <c r="AG21" s="26">
        <f t="shared" si="23"/>
        <v>7732</v>
      </c>
      <c r="AH21" s="27" t="s">
        <v>37</v>
      </c>
    </row>
    <row r="22" spans="1:34" ht="37.5" customHeight="1">
      <c r="A22" s="64">
        <v>17</v>
      </c>
      <c r="B22" s="24"/>
      <c r="C22" s="28"/>
      <c r="D22" s="44" t="s">
        <v>52</v>
      </c>
      <c r="E22" s="62"/>
      <c r="F22" s="62"/>
      <c r="G22" s="62"/>
      <c r="H22" s="62"/>
      <c r="I22" s="49"/>
      <c r="J22" s="19"/>
      <c r="K22" s="44"/>
      <c r="L22" s="45"/>
      <c r="M22" s="49" t="s">
        <v>36</v>
      </c>
      <c r="N22" s="58">
        <v>28</v>
      </c>
      <c r="O22" s="58">
        <f t="shared" si="0"/>
        <v>28</v>
      </c>
      <c r="P22" s="25">
        <v>9496</v>
      </c>
      <c r="Q22" s="25"/>
      <c r="R22" s="25"/>
      <c r="S22" s="25"/>
      <c r="T22" s="15">
        <f t="shared" si="24"/>
        <v>9496</v>
      </c>
      <c r="U22" s="16">
        <f t="shared" si="14"/>
        <v>8863</v>
      </c>
      <c r="V22" s="16">
        <f t="shared" si="25"/>
        <v>0</v>
      </c>
      <c r="W22" s="16">
        <f t="shared" si="26"/>
        <v>0</v>
      </c>
      <c r="X22" s="16">
        <f t="shared" si="27"/>
        <v>0</v>
      </c>
      <c r="Y22" s="16"/>
      <c r="Z22" s="26">
        <f t="shared" si="28"/>
        <v>8863</v>
      </c>
      <c r="AA22" s="25">
        <f t="shared" si="18"/>
        <v>1064</v>
      </c>
      <c r="AB22" s="25"/>
      <c r="AC22" s="25">
        <f t="shared" si="12"/>
        <v>67</v>
      </c>
      <c r="AD22" s="25"/>
      <c r="AE22" s="25"/>
      <c r="AF22" s="25">
        <f t="shared" si="22"/>
        <v>1131</v>
      </c>
      <c r="AG22" s="26">
        <f t="shared" si="23"/>
        <v>7732</v>
      </c>
      <c r="AH22" s="27" t="s">
        <v>37</v>
      </c>
    </row>
    <row r="23" spans="1:34" ht="37.5" customHeight="1">
      <c r="A23" s="64">
        <v>18</v>
      </c>
      <c r="B23" s="24"/>
      <c r="C23" s="28"/>
      <c r="D23" s="44" t="s">
        <v>53</v>
      </c>
      <c r="E23" s="62"/>
      <c r="F23" s="62"/>
      <c r="G23" s="62"/>
      <c r="H23" s="62"/>
      <c r="I23" s="49"/>
      <c r="J23" s="19"/>
      <c r="K23" s="44"/>
      <c r="L23" s="45"/>
      <c r="M23" s="49" t="s">
        <v>36</v>
      </c>
      <c r="N23" s="58">
        <v>28</v>
      </c>
      <c r="O23" s="58">
        <f t="shared" si="0"/>
        <v>28</v>
      </c>
      <c r="P23" s="25">
        <v>9496</v>
      </c>
      <c r="Q23" s="25"/>
      <c r="R23" s="25"/>
      <c r="S23" s="25"/>
      <c r="T23" s="15">
        <f t="shared" si="24"/>
        <v>9496</v>
      </c>
      <c r="U23" s="16">
        <f t="shared" si="14"/>
        <v>8863</v>
      </c>
      <c r="V23" s="16">
        <f t="shared" si="25"/>
        <v>0</v>
      </c>
      <c r="W23" s="16">
        <f t="shared" si="26"/>
        <v>0</v>
      </c>
      <c r="X23" s="16">
        <f t="shared" si="27"/>
        <v>0</v>
      </c>
      <c r="Y23" s="16"/>
      <c r="Z23" s="26">
        <f t="shared" si="28"/>
        <v>8863</v>
      </c>
      <c r="AA23" s="25">
        <f t="shared" si="18"/>
        <v>1064</v>
      </c>
      <c r="AB23" s="25"/>
      <c r="AC23" s="25">
        <f t="shared" si="12"/>
        <v>67</v>
      </c>
      <c r="AD23" s="25"/>
      <c r="AE23" s="25"/>
      <c r="AF23" s="25">
        <f t="shared" si="22"/>
        <v>1131</v>
      </c>
      <c r="AG23" s="26">
        <f t="shared" si="23"/>
        <v>7732</v>
      </c>
      <c r="AH23" s="27" t="s">
        <v>37</v>
      </c>
    </row>
    <row r="24" spans="1:34" ht="37.5" customHeight="1">
      <c r="A24" s="64">
        <v>19</v>
      </c>
      <c r="B24" s="24"/>
      <c r="C24" s="28"/>
      <c r="D24" s="44" t="s">
        <v>54</v>
      </c>
      <c r="E24" s="65"/>
      <c r="F24" s="65"/>
      <c r="G24" s="65"/>
      <c r="H24" s="65"/>
      <c r="I24" s="49"/>
      <c r="J24" s="19"/>
      <c r="K24" s="44"/>
      <c r="L24" s="45"/>
      <c r="M24" s="49" t="s">
        <v>36</v>
      </c>
      <c r="N24" s="58">
        <v>28</v>
      </c>
      <c r="O24" s="58">
        <f t="shared" si="0"/>
        <v>28</v>
      </c>
      <c r="P24" s="25">
        <v>9496</v>
      </c>
      <c r="Q24" s="25"/>
      <c r="R24" s="25"/>
      <c r="S24" s="25"/>
      <c r="T24" s="15">
        <f t="shared" si="24"/>
        <v>9496</v>
      </c>
      <c r="U24" s="16">
        <f t="shared" ref="U24:U28" si="29">ROUND(P24/30*O24,0)</f>
        <v>8863</v>
      </c>
      <c r="V24" s="16">
        <f t="shared" ref="V24:V28" si="30">ROUND(Q24/30*O24,0)</f>
        <v>0</v>
      </c>
      <c r="W24" s="16">
        <f t="shared" ref="W24:W28" si="31">ROUND(R24/31*O24,0)</f>
        <v>0</v>
      </c>
      <c r="X24" s="16">
        <f t="shared" ref="X24:X28" si="32">ROUND(S24/31*O24,0)</f>
        <v>0</v>
      </c>
      <c r="Y24" s="16"/>
      <c r="Z24" s="26">
        <f t="shared" ref="Z24:Z28" si="33">U24+V24+X24+W24+Y24</f>
        <v>8863</v>
      </c>
      <c r="AA24" s="25">
        <f t="shared" ref="AA24:AA28" si="34">ROUND(U24*12/100,0)</f>
        <v>1064</v>
      </c>
      <c r="AB24" s="25"/>
      <c r="AC24" s="25">
        <f t="shared" ref="AC24:AC28" si="35">ROUNDUP(Z24*0.75/100,0)</f>
        <v>67</v>
      </c>
      <c r="AD24" s="25"/>
      <c r="AE24" s="25"/>
      <c r="AF24" s="25">
        <f t="shared" ref="AF24:AF28" si="36">AA24+AC24+AD24</f>
        <v>1131</v>
      </c>
      <c r="AG24" s="26">
        <f t="shared" ref="AG24:AG28" si="37">+Z24-AF24</f>
        <v>7732</v>
      </c>
      <c r="AH24" s="27" t="s">
        <v>37</v>
      </c>
    </row>
    <row r="25" spans="1:34" ht="37.5" customHeight="1">
      <c r="A25" s="64">
        <v>20</v>
      </c>
      <c r="B25" s="24"/>
      <c r="C25" s="28"/>
      <c r="D25" s="44" t="s">
        <v>55</v>
      </c>
      <c r="E25" s="65"/>
      <c r="F25" s="65"/>
      <c r="G25" s="65"/>
      <c r="H25" s="65"/>
      <c r="I25" s="49"/>
      <c r="J25" s="19"/>
      <c r="K25" s="44"/>
      <c r="L25" s="45"/>
      <c r="M25" s="49" t="s">
        <v>58</v>
      </c>
      <c r="N25" s="58">
        <v>30</v>
      </c>
      <c r="O25" s="58">
        <f t="shared" si="0"/>
        <v>30</v>
      </c>
      <c r="P25" s="25">
        <v>9496</v>
      </c>
      <c r="Q25" s="25"/>
      <c r="R25" s="25"/>
      <c r="S25" s="25"/>
      <c r="T25" s="15">
        <f t="shared" si="24"/>
        <v>9496</v>
      </c>
      <c r="U25" s="16">
        <f t="shared" si="29"/>
        <v>9496</v>
      </c>
      <c r="V25" s="16">
        <f t="shared" si="30"/>
        <v>0</v>
      </c>
      <c r="W25" s="16">
        <f t="shared" si="31"/>
        <v>0</v>
      </c>
      <c r="X25" s="16">
        <f t="shared" si="32"/>
        <v>0</v>
      </c>
      <c r="Y25" s="16"/>
      <c r="Z25" s="26">
        <f t="shared" si="33"/>
        <v>9496</v>
      </c>
      <c r="AA25" s="25">
        <f t="shared" si="34"/>
        <v>1140</v>
      </c>
      <c r="AB25" s="25"/>
      <c r="AC25" s="25">
        <f t="shared" si="35"/>
        <v>72</v>
      </c>
      <c r="AD25" s="25"/>
      <c r="AE25" s="25"/>
      <c r="AF25" s="25">
        <f t="shared" si="36"/>
        <v>1212</v>
      </c>
      <c r="AG25" s="26">
        <f t="shared" si="37"/>
        <v>8284</v>
      </c>
      <c r="AH25" s="27" t="s">
        <v>37</v>
      </c>
    </row>
    <row r="26" spans="1:34" ht="37.5" customHeight="1">
      <c r="A26" s="64">
        <v>21</v>
      </c>
      <c r="B26" s="24"/>
      <c r="C26" s="28"/>
      <c r="D26" s="44" t="s">
        <v>56</v>
      </c>
      <c r="E26" s="65"/>
      <c r="F26" s="65"/>
      <c r="G26" s="65"/>
      <c r="H26" s="65"/>
      <c r="I26" s="49"/>
      <c r="J26" s="19"/>
      <c r="K26" s="44"/>
      <c r="L26" s="45"/>
      <c r="M26" s="49" t="s">
        <v>36</v>
      </c>
      <c r="N26" s="58">
        <v>30</v>
      </c>
      <c r="O26" s="58">
        <f t="shared" si="0"/>
        <v>30</v>
      </c>
      <c r="P26" s="25">
        <v>9496</v>
      </c>
      <c r="Q26" s="25"/>
      <c r="R26" s="25"/>
      <c r="S26" s="25"/>
      <c r="T26" s="15">
        <f t="shared" si="24"/>
        <v>9496</v>
      </c>
      <c r="U26" s="16">
        <f t="shared" si="29"/>
        <v>9496</v>
      </c>
      <c r="V26" s="16">
        <f t="shared" si="30"/>
        <v>0</v>
      </c>
      <c r="W26" s="16">
        <f t="shared" si="31"/>
        <v>0</v>
      </c>
      <c r="X26" s="16">
        <f t="shared" si="32"/>
        <v>0</v>
      </c>
      <c r="Y26" s="16"/>
      <c r="Z26" s="26">
        <f t="shared" si="33"/>
        <v>9496</v>
      </c>
      <c r="AA26" s="25">
        <f t="shared" si="34"/>
        <v>1140</v>
      </c>
      <c r="AB26" s="25"/>
      <c r="AC26" s="25">
        <f t="shared" si="35"/>
        <v>72</v>
      </c>
      <c r="AD26" s="25"/>
      <c r="AE26" s="25"/>
      <c r="AF26" s="25">
        <f t="shared" si="36"/>
        <v>1212</v>
      </c>
      <c r="AG26" s="26">
        <f t="shared" si="37"/>
        <v>8284</v>
      </c>
      <c r="AH26" s="27" t="s">
        <v>37</v>
      </c>
    </row>
    <row r="27" spans="1:34" ht="37.5" customHeight="1">
      <c r="A27" s="64">
        <v>22</v>
      </c>
      <c r="B27" s="24"/>
      <c r="C27" s="28"/>
      <c r="D27" s="44" t="s">
        <v>57</v>
      </c>
      <c r="E27" s="65"/>
      <c r="F27" s="65"/>
      <c r="G27" s="65"/>
      <c r="H27" s="65"/>
      <c r="I27" s="49"/>
      <c r="J27" s="19"/>
      <c r="K27" s="44"/>
      <c r="L27" s="45"/>
      <c r="M27" s="49" t="s">
        <v>36</v>
      </c>
      <c r="N27" s="58">
        <v>30</v>
      </c>
      <c r="O27" s="58">
        <f t="shared" si="0"/>
        <v>30</v>
      </c>
      <c r="P27" s="25">
        <v>9496</v>
      </c>
      <c r="Q27" s="25"/>
      <c r="R27" s="25"/>
      <c r="S27" s="25"/>
      <c r="T27" s="15">
        <f t="shared" si="24"/>
        <v>9496</v>
      </c>
      <c r="U27" s="16">
        <f t="shared" si="29"/>
        <v>9496</v>
      </c>
      <c r="V27" s="16">
        <f t="shared" si="30"/>
        <v>0</v>
      </c>
      <c r="W27" s="16">
        <f t="shared" si="31"/>
        <v>0</v>
      </c>
      <c r="X27" s="16">
        <f t="shared" si="32"/>
        <v>0</v>
      </c>
      <c r="Y27" s="16"/>
      <c r="Z27" s="26">
        <f t="shared" si="33"/>
        <v>9496</v>
      </c>
      <c r="AA27" s="25">
        <f t="shared" si="34"/>
        <v>1140</v>
      </c>
      <c r="AB27" s="25"/>
      <c r="AC27" s="25">
        <f t="shared" si="35"/>
        <v>72</v>
      </c>
      <c r="AD27" s="25"/>
      <c r="AE27" s="25"/>
      <c r="AF27" s="25">
        <f t="shared" si="36"/>
        <v>1212</v>
      </c>
      <c r="AG27" s="26">
        <f t="shared" si="37"/>
        <v>8284</v>
      </c>
      <c r="AH27" s="27" t="s">
        <v>37</v>
      </c>
    </row>
    <row r="28" spans="1:34" ht="37.5" customHeight="1">
      <c r="A28" s="64">
        <v>23</v>
      </c>
      <c r="B28" s="24"/>
      <c r="C28" s="28"/>
      <c r="D28" s="44"/>
      <c r="E28" s="63"/>
      <c r="F28" s="63"/>
      <c r="G28" s="63"/>
      <c r="H28" s="63"/>
      <c r="I28" s="49"/>
      <c r="J28" s="19"/>
      <c r="K28" s="44"/>
      <c r="L28" s="45"/>
      <c r="M28" s="49" t="s">
        <v>36</v>
      </c>
      <c r="N28" s="58"/>
      <c r="O28" s="58">
        <f t="shared" si="0"/>
        <v>0</v>
      </c>
      <c r="P28" s="25">
        <v>9496</v>
      </c>
      <c r="Q28" s="25"/>
      <c r="R28" s="25"/>
      <c r="S28" s="25"/>
      <c r="T28" s="15">
        <f t="shared" si="24"/>
        <v>9496</v>
      </c>
      <c r="U28" s="16">
        <f t="shared" si="29"/>
        <v>0</v>
      </c>
      <c r="V28" s="16">
        <f t="shared" si="30"/>
        <v>0</v>
      </c>
      <c r="W28" s="16">
        <f t="shared" si="31"/>
        <v>0</v>
      </c>
      <c r="X28" s="16">
        <f t="shared" si="32"/>
        <v>0</v>
      </c>
      <c r="Y28" s="16"/>
      <c r="Z28" s="26">
        <f t="shared" si="33"/>
        <v>0</v>
      </c>
      <c r="AA28" s="25">
        <f t="shared" si="34"/>
        <v>0</v>
      </c>
      <c r="AB28" s="25"/>
      <c r="AC28" s="25">
        <f t="shared" si="35"/>
        <v>0</v>
      </c>
      <c r="AD28" s="25"/>
      <c r="AE28" s="25"/>
      <c r="AF28" s="25">
        <f t="shared" si="36"/>
        <v>0</v>
      </c>
      <c r="AG28" s="26">
        <f t="shared" si="37"/>
        <v>0</v>
      </c>
      <c r="AH28" s="27" t="s">
        <v>37</v>
      </c>
    </row>
    <row r="29" spans="1:34" s="5" customFormat="1" ht="29.25" customHeight="1">
      <c r="A29" s="37"/>
      <c r="B29" s="38"/>
      <c r="C29" s="38"/>
      <c r="D29" s="84"/>
      <c r="E29" s="85"/>
      <c r="F29" s="85"/>
      <c r="G29" s="85"/>
      <c r="H29" s="85"/>
      <c r="I29" s="86"/>
      <c r="J29" s="84"/>
      <c r="K29" s="85"/>
      <c r="L29" s="85"/>
      <c r="M29" s="86"/>
      <c r="N29" s="58"/>
      <c r="O29" s="40">
        <f>SUM(O7:O28)</f>
        <v>441.5</v>
      </c>
      <c r="P29" s="40">
        <f>SUM(P7:P23)</f>
        <v>161432</v>
      </c>
      <c r="Q29" s="40">
        <f>SUM(Q7:Q23)</f>
        <v>0</v>
      </c>
      <c r="R29" s="40">
        <f>SUM(R7:R23)</f>
        <v>0</v>
      </c>
      <c r="S29" s="40">
        <f>SUM(S7:S23)</f>
        <v>0</v>
      </c>
      <c r="T29" s="40">
        <f>SUM(T7:T23)</f>
        <v>161432</v>
      </c>
      <c r="U29" s="40">
        <f>SUM(U7:U28)</f>
        <v>139749</v>
      </c>
      <c r="V29" s="40">
        <f t="shared" ref="V29:AG29" si="38">SUM(V7:V23)</f>
        <v>0</v>
      </c>
      <c r="W29" s="40">
        <f t="shared" si="38"/>
        <v>0</v>
      </c>
      <c r="X29" s="40">
        <f t="shared" si="38"/>
        <v>0</v>
      </c>
      <c r="Y29" s="40">
        <f t="shared" si="38"/>
        <v>0</v>
      </c>
      <c r="Z29" s="40">
        <f t="shared" si="38"/>
        <v>102398</v>
      </c>
      <c r="AA29" s="40">
        <f t="shared" si="38"/>
        <v>12292</v>
      </c>
      <c r="AB29" s="40">
        <f t="shared" si="38"/>
        <v>0</v>
      </c>
      <c r="AC29" s="40">
        <f t="shared" si="38"/>
        <v>775</v>
      </c>
      <c r="AD29" s="40">
        <f t="shared" si="38"/>
        <v>0</v>
      </c>
      <c r="AE29" s="40">
        <f t="shared" si="38"/>
        <v>0</v>
      </c>
      <c r="AF29" s="40">
        <f t="shared" si="38"/>
        <v>13067</v>
      </c>
      <c r="AG29" s="40">
        <f t="shared" si="38"/>
        <v>89331</v>
      </c>
      <c r="AH29" s="39"/>
    </row>
    <row r="30" spans="1:34">
      <c r="Z30" s="36"/>
      <c r="AF30" s="36"/>
      <c r="AG30" s="36"/>
    </row>
    <row r="31" spans="1:34">
      <c r="Z31" s="36"/>
    </row>
    <row r="32" spans="1:34">
      <c r="T32" s="36"/>
      <c r="Z32" s="36"/>
      <c r="AF32" s="36"/>
      <c r="AG32" s="36"/>
    </row>
  </sheetData>
  <mergeCells count="9">
    <mergeCell ref="D29:I29"/>
    <mergeCell ref="J29:M29"/>
    <mergeCell ref="A1:AH1"/>
    <mergeCell ref="A4:AH4"/>
    <mergeCell ref="A5:M5"/>
    <mergeCell ref="N5:O5"/>
    <mergeCell ref="P5:T5"/>
    <mergeCell ref="U5:Z5"/>
    <mergeCell ref="AA5:AF5"/>
  </mergeCells>
  <pageMargins left="0.2" right="0.16" top="0.2" bottom="0.2" header="0.2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FD40"/>
  <sheetViews>
    <sheetView tabSelected="1" topLeftCell="A2" zoomScale="87" zoomScaleNormal="87" workbookViewId="0">
      <pane xSplit="13" ySplit="8" topLeftCell="N19" activePane="bottomRight" state="frozen"/>
      <selection activeCell="A2" sqref="A2"/>
      <selection pane="topRight" activeCell="M2" sqref="M2"/>
      <selection pane="bottomLeft" activeCell="A8" sqref="A8"/>
      <selection pane="bottomRight" activeCell="N27" sqref="N27"/>
    </sheetView>
  </sheetViews>
  <sheetFormatPr defaultRowHeight="15"/>
  <cols>
    <col min="1" max="1" width="6.28515625" style="1" customWidth="1"/>
    <col min="2" max="2" width="15.140625" style="1" hidden="1" customWidth="1"/>
    <col min="3" max="3" width="5" style="1" hidden="1" customWidth="1"/>
    <col min="4" max="4" width="16.85546875" style="2" customWidth="1"/>
    <col min="5" max="5" width="17" style="2" hidden="1" customWidth="1"/>
    <col min="6" max="8" width="16.85546875" style="2" hidden="1" customWidth="1"/>
    <col min="9" max="9" width="13" style="56" customWidth="1"/>
    <col min="10" max="10" width="12.28515625" style="2" hidden="1" customWidth="1"/>
    <col min="11" max="11" width="12.5703125" style="2" hidden="1" customWidth="1"/>
    <col min="12" max="12" width="15" style="2" hidden="1" customWidth="1"/>
    <col min="13" max="13" width="13" style="1" customWidth="1"/>
    <col min="14" max="14" width="9" style="1" customWidth="1"/>
    <col min="15" max="15" width="8.7109375" style="1" customWidth="1"/>
    <col min="16" max="16" width="7.5703125" style="1" customWidth="1"/>
    <col min="17" max="17" width="10.42578125" style="1" customWidth="1"/>
    <col min="18" max="18" width="6.7109375" style="1" customWidth="1"/>
    <col min="19" max="19" width="6.85546875" style="1" bestFit="1" customWidth="1"/>
    <col min="20" max="20" width="6.7109375" style="1" customWidth="1"/>
    <col min="21" max="21" width="7.85546875" style="1" customWidth="1"/>
    <col min="22" max="22" width="10.28515625" style="1" customWidth="1"/>
    <col min="23" max="23" width="6.85546875" style="1" customWidth="1"/>
    <col min="24" max="24" width="7.5703125" style="1" customWidth="1"/>
    <col min="25" max="25" width="7.85546875" style="1" customWidth="1"/>
    <col min="26" max="26" width="8" style="1" bestFit="1" customWidth="1"/>
    <col min="27" max="27" width="6.42578125" style="1" hidden="1" customWidth="1"/>
    <col min="28" max="28" width="7.85546875" style="1" customWidth="1"/>
    <col min="29" max="29" width="7.7109375" style="1" hidden="1" customWidth="1"/>
    <col min="30" max="30" width="8.7109375" style="1" customWidth="1"/>
    <col min="31" max="31" width="19" style="1" bestFit="1" customWidth="1"/>
  </cols>
  <sheetData>
    <row r="1" spans="1:31 16384:16384" ht="2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</row>
    <row r="2" spans="1:31 16384:16384" ht="2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 t="s">
        <v>90</v>
      </c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</row>
    <row r="3" spans="1:31 16384:16384" ht="2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 t="s">
        <v>91</v>
      </c>
      <c r="R3" s="77"/>
      <c r="S3" s="77"/>
      <c r="T3" s="77"/>
      <c r="U3" s="77"/>
      <c r="V3" s="102">
        <f>P37</f>
        <v>260</v>
      </c>
      <c r="W3" s="77"/>
      <c r="X3" s="77"/>
      <c r="Y3" s="77"/>
      <c r="Z3" s="77"/>
      <c r="AA3" s="77"/>
      <c r="AB3" s="77"/>
      <c r="AC3" s="77"/>
      <c r="AD3" s="77"/>
      <c r="AE3" s="77"/>
    </row>
    <row r="4" spans="1:31 16384:16384" ht="20.2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 t="s">
        <v>92</v>
      </c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</row>
    <row r="5" spans="1:31 16384:16384" ht="18">
      <c r="A5" s="22"/>
      <c r="B5" s="6"/>
      <c r="C5" s="6"/>
      <c r="D5" s="8" t="s">
        <v>87</v>
      </c>
      <c r="E5" s="8"/>
      <c r="F5" s="8"/>
      <c r="G5" s="8"/>
      <c r="H5" s="8"/>
      <c r="I5" s="52"/>
      <c r="J5" s="20"/>
      <c r="K5" s="20"/>
      <c r="L5" s="20"/>
      <c r="M5" s="7" t="s">
        <v>35</v>
      </c>
      <c r="N5" s="21"/>
      <c r="O5" s="21"/>
      <c r="P5" s="21"/>
      <c r="Q5" s="21"/>
      <c r="R5" s="21"/>
      <c r="S5" s="21"/>
      <c r="T5" s="22"/>
      <c r="U5" s="22"/>
      <c r="V5" s="79" t="s">
        <v>93</v>
      </c>
      <c r="W5" s="22"/>
      <c r="X5" s="22"/>
      <c r="Y5" s="22"/>
      <c r="Z5" s="23"/>
      <c r="AA5" s="22"/>
      <c r="AB5" s="22"/>
      <c r="AC5" s="22"/>
      <c r="AD5" s="22"/>
      <c r="AE5" s="22"/>
    </row>
    <row r="6" spans="1:31 16384:16384" ht="17.25" thickBot="1">
      <c r="A6" s="22"/>
      <c r="B6" s="6"/>
      <c r="C6" s="6"/>
      <c r="D6" s="81" t="s">
        <v>16</v>
      </c>
      <c r="E6" s="81"/>
      <c r="F6" s="81"/>
      <c r="G6" s="81"/>
      <c r="H6" s="81"/>
      <c r="I6" s="52"/>
      <c r="J6" s="20"/>
      <c r="K6" s="20"/>
      <c r="L6" s="20"/>
      <c r="M6" s="7" t="s">
        <v>38</v>
      </c>
      <c r="N6" s="21"/>
      <c r="O6" s="21"/>
      <c r="P6" s="21"/>
      <c r="Q6" s="21"/>
      <c r="R6" s="21"/>
      <c r="S6" s="21"/>
      <c r="T6" s="22"/>
      <c r="U6" s="80" t="s">
        <v>94</v>
      </c>
      <c r="W6" s="22"/>
      <c r="X6" s="22"/>
      <c r="Y6" s="22"/>
      <c r="Z6" s="6"/>
      <c r="AA6" s="6"/>
      <c r="AB6" s="22"/>
      <c r="AC6" s="22"/>
      <c r="AD6" s="22"/>
      <c r="AE6" s="22"/>
    </row>
    <row r="7" spans="1:31 16384:16384" s="4" customFormat="1" ht="20.100000000000001" customHeight="1" thickBot="1">
      <c r="A7" s="94" t="s">
        <v>101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6"/>
    </row>
    <row r="8" spans="1:31 16384:16384" s="9" customFormat="1" ht="26.25" customHeight="1">
      <c r="A8" s="97" t="s">
        <v>27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8" t="s">
        <v>97</v>
      </c>
      <c r="O8" s="99"/>
      <c r="P8" s="100"/>
      <c r="Q8" s="97" t="s">
        <v>98</v>
      </c>
      <c r="R8" s="97"/>
      <c r="S8" s="97"/>
      <c r="T8" s="97"/>
      <c r="U8" s="97"/>
      <c r="V8" s="101" t="s">
        <v>99</v>
      </c>
      <c r="W8" s="101"/>
      <c r="X8" s="101"/>
      <c r="Y8" s="101"/>
      <c r="Z8" s="97" t="s">
        <v>4</v>
      </c>
      <c r="AA8" s="97"/>
      <c r="AB8" s="97"/>
      <c r="AC8" s="97"/>
      <c r="AD8" s="82"/>
      <c r="AE8" s="82"/>
    </row>
    <row r="9" spans="1:31 16384:16384" s="3" customFormat="1" ht="57" thickBot="1">
      <c r="A9" s="10" t="s">
        <v>27</v>
      </c>
      <c r="B9" s="11" t="s">
        <v>30</v>
      </c>
      <c r="C9" s="12"/>
      <c r="D9" s="67" t="s">
        <v>11</v>
      </c>
      <c r="E9" s="67" t="s">
        <v>31</v>
      </c>
      <c r="F9" s="67"/>
      <c r="G9" s="67"/>
      <c r="H9" s="67"/>
      <c r="I9" s="54" t="s">
        <v>26</v>
      </c>
      <c r="J9" s="10" t="s">
        <v>18</v>
      </c>
      <c r="K9" s="10" t="s">
        <v>28</v>
      </c>
      <c r="L9" s="10" t="s">
        <v>29</v>
      </c>
      <c r="M9" s="67" t="s">
        <v>12</v>
      </c>
      <c r="N9" s="10" t="s">
        <v>88</v>
      </c>
      <c r="O9" s="10" t="s">
        <v>89</v>
      </c>
      <c r="P9" s="10" t="s">
        <v>5</v>
      </c>
      <c r="Q9" s="13" t="s">
        <v>96</v>
      </c>
      <c r="R9" s="13" t="s">
        <v>60</v>
      </c>
      <c r="S9" s="13" t="s">
        <v>23</v>
      </c>
      <c r="T9" s="13" t="s">
        <v>24</v>
      </c>
      <c r="U9" s="13" t="s">
        <v>22</v>
      </c>
      <c r="V9" s="13" t="s">
        <v>100</v>
      </c>
      <c r="W9" s="13" t="s">
        <v>20</v>
      </c>
      <c r="X9" s="13" t="s">
        <v>23</v>
      </c>
      <c r="Y9" s="13" t="s">
        <v>22</v>
      </c>
      <c r="Z9" s="10" t="s">
        <v>14</v>
      </c>
      <c r="AA9" s="14" t="s">
        <v>7</v>
      </c>
      <c r="AB9" s="10" t="s">
        <v>8</v>
      </c>
      <c r="AC9" s="10" t="s">
        <v>9</v>
      </c>
      <c r="AD9" s="10" t="s">
        <v>3</v>
      </c>
      <c r="AE9" s="67" t="s">
        <v>10</v>
      </c>
    </row>
    <row r="10" spans="1:31 16384:16384" ht="37.5" customHeight="1" thickTop="1">
      <c r="A10" s="66">
        <v>1</v>
      </c>
      <c r="B10" s="24"/>
      <c r="C10" s="28"/>
      <c r="D10" s="70" t="s">
        <v>62</v>
      </c>
      <c r="E10" s="43"/>
      <c r="F10" s="41"/>
      <c r="G10" s="41"/>
      <c r="H10" s="41"/>
      <c r="I10" s="55"/>
      <c r="J10" s="19" t="s">
        <v>19</v>
      </c>
      <c r="K10" s="44">
        <v>6713815003</v>
      </c>
      <c r="L10" s="45">
        <v>100302149709</v>
      </c>
      <c r="M10" s="49" t="s">
        <v>36</v>
      </c>
      <c r="N10" s="76">
        <v>10</v>
      </c>
      <c r="O10" s="25"/>
      <c r="P10" s="76">
        <f>N10+O10</f>
        <v>10</v>
      </c>
      <c r="Q10" s="25">
        <v>21000</v>
      </c>
      <c r="R10" s="25">
        <v>0</v>
      </c>
      <c r="S10" s="25"/>
      <c r="T10" s="25"/>
      <c r="U10" s="15">
        <f t="shared" ref="U10:U36" si="0">SUM(Q10:T10)</f>
        <v>21000</v>
      </c>
      <c r="V10" s="16">
        <f>Q10*P10/30</f>
        <v>7000</v>
      </c>
      <c r="W10" s="16">
        <f>ROUND(R10/31*P10,0)</f>
        <v>0</v>
      </c>
      <c r="X10" s="16">
        <f t="shared" ref="X10:X36" si="1">ROUND(S10/31*P10,0)</f>
        <v>0</v>
      </c>
      <c r="Y10" s="26">
        <f>V10</f>
        <v>7000</v>
      </c>
      <c r="Z10" s="25">
        <v>0</v>
      </c>
      <c r="AA10" s="25"/>
      <c r="AB10" s="26">
        <f>Y10*0.75/100</f>
        <v>52.5</v>
      </c>
      <c r="AC10" s="25"/>
      <c r="AD10" s="26">
        <f>Y10-AB10</f>
        <v>6947.5</v>
      </c>
      <c r="AE10" s="27" t="s">
        <v>95</v>
      </c>
      <c r="XFD10" s="83">
        <f>SUM(AD10:XFC10)</f>
        <v>6947.5</v>
      </c>
    </row>
    <row r="11" spans="1:31 16384:16384" ht="37.5" customHeight="1">
      <c r="A11" s="66">
        <v>2</v>
      </c>
      <c r="B11" s="24"/>
      <c r="C11" s="28"/>
      <c r="D11" s="71" t="s">
        <v>82</v>
      </c>
      <c r="E11" s="67"/>
      <c r="F11" s="67"/>
      <c r="G11" s="67"/>
      <c r="H11" s="67"/>
      <c r="I11" s="49"/>
      <c r="J11" s="19" t="s">
        <v>19</v>
      </c>
      <c r="K11" s="44">
        <v>6713815003</v>
      </c>
      <c r="L11" s="45">
        <v>100302149709</v>
      </c>
      <c r="M11" s="49" t="s">
        <v>36</v>
      </c>
      <c r="N11" s="76">
        <v>9</v>
      </c>
      <c r="O11" s="25"/>
      <c r="P11" s="76">
        <f t="shared" ref="P11:P36" si="2">N11+O11</f>
        <v>9</v>
      </c>
      <c r="Q11" s="25">
        <v>21000</v>
      </c>
      <c r="R11" s="25">
        <v>0</v>
      </c>
      <c r="S11" s="25"/>
      <c r="T11" s="25"/>
      <c r="U11" s="15">
        <f t="shared" si="0"/>
        <v>21000</v>
      </c>
      <c r="V11" s="16">
        <f t="shared" ref="V11:V36" si="3">Q11*P11/30</f>
        <v>6300</v>
      </c>
      <c r="W11" s="16">
        <f t="shared" ref="W11:W36" si="4">ROUND(R11/31*P11,0)</f>
        <v>0</v>
      </c>
      <c r="X11" s="16">
        <f t="shared" si="1"/>
        <v>0</v>
      </c>
      <c r="Y11" s="26">
        <f t="shared" ref="Y11:Y36" si="5">V11</f>
        <v>6300</v>
      </c>
      <c r="Z11" s="25">
        <v>0</v>
      </c>
      <c r="AA11" s="25"/>
      <c r="AB11" s="26">
        <f t="shared" ref="AB11:AB36" si="6">V11*0.75/100</f>
        <v>47.25</v>
      </c>
      <c r="AC11" s="25"/>
      <c r="AD11" s="26">
        <f t="shared" ref="AD11:AD36" si="7">Y11-AB11</f>
        <v>6252.75</v>
      </c>
      <c r="AE11" s="27" t="s">
        <v>95</v>
      </c>
    </row>
    <row r="12" spans="1:31 16384:16384" ht="37.5" customHeight="1">
      <c r="A12" s="78">
        <v>3</v>
      </c>
      <c r="B12" s="24"/>
      <c r="C12" s="28"/>
      <c r="D12" s="71" t="s">
        <v>39</v>
      </c>
      <c r="E12" s="67"/>
      <c r="F12" s="67"/>
      <c r="G12" s="67"/>
      <c r="H12" s="67"/>
      <c r="I12" s="49"/>
      <c r="J12" s="19" t="s">
        <v>19</v>
      </c>
      <c r="K12" s="44">
        <v>6713815003</v>
      </c>
      <c r="L12" s="45">
        <v>100302149709</v>
      </c>
      <c r="M12" s="49" t="s">
        <v>36</v>
      </c>
      <c r="N12" s="76">
        <v>10</v>
      </c>
      <c r="O12" s="25"/>
      <c r="P12" s="76">
        <f t="shared" si="2"/>
        <v>10</v>
      </c>
      <c r="Q12" s="25">
        <v>21000</v>
      </c>
      <c r="R12" s="25">
        <v>0</v>
      </c>
      <c r="S12" s="25"/>
      <c r="T12" s="25"/>
      <c r="U12" s="15">
        <f t="shared" si="0"/>
        <v>21000</v>
      </c>
      <c r="V12" s="16">
        <f t="shared" si="3"/>
        <v>7000</v>
      </c>
      <c r="W12" s="16">
        <f t="shared" si="4"/>
        <v>0</v>
      </c>
      <c r="X12" s="16">
        <f t="shared" si="1"/>
        <v>0</v>
      </c>
      <c r="Y12" s="26">
        <f t="shared" si="5"/>
        <v>7000</v>
      </c>
      <c r="Z12" s="25">
        <v>0</v>
      </c>
      <c r="AA12" s="25"/>
      <c r="AB12" s="26">
        <f t="shared" si="6"/>
        <v>52.5</v>
      </c>
      <c r="AC12" s="25"/>
      <c r="AD12" s="26">
        <f t="shared" si="7"/>
        <v>6947.5</v>
      </c>
      <c r="AE12" s="27" t="s">
        <v>95</v>
      </c>
    </row>
    <row r="13" spans="1:31 16384:16384" ht="37.5" customHeight="1">
      <c r="A13" s="78">
        <v>4</v>
      </c>
      <c r="B13" s="24"/>
      <c r="C13" s="28"/>
      <c r="D13" s="71" t="s">
        <v>65</v>
      </c>
      <c r="E13" s="67"/>
      <c r="F13" s="67"/>
      <c r="G13" s="67"/>
      <c r="H13" s="67"/>
      <c r="I13" s="49"/>
      <c r="J13" s="19" t="s">
        <v>19</v>
      </c>
      <c r="K13" s="44">
        <v>6713815003</v>
      </c>
      <c r="L13" s="45">
        <v>100302149709</v>
      </c>
      <c r="M13" s="49" t="s">
        <v>36</v>
      </c>
      <c r="N13" s="76">
        <v>10</v>
      </c>
      <c r="O13" s="25"/>
      <c r="P13" s="76">
        <f t="shared" si="2"/>
        <v>10</v>
      </c>
      <c r="Q13" s="25">
        <v>21000</v>
      </c>
      <c r="R13" s="25">
        <v>0</v>
      </c>
      <c r="S13" s="25"/>
      <c r="T13" s="25"/>
      <c r="U13" s="15">
        <f t="shared" si="0"/>
        <v>21000</v>
      </c>
      <c r="V13" s="16">
        <f t="shared" si="3"/>
        <v>7000</v>
      </c>
      <c r="W13" s="16">
        <f t="shared" si="4"/>
        <v>0</v>
      </c>
      <c r="X13" s="16">
        <f t="shared" si="1"/>
        <v>0</v>
      </c>
      <c r="Y13" s="26">
        <f t="shared" si="5"/>
        <v>7000</v>
      </c>
      <c r="Z13" s="25">
        <v>0</v>
      </c>
      <c r="AA13" s="25"/>
      <c r="AB13" s="26">
        <f t="shared" si="6"/>
        <v>52.5</v>
      </c>
      <c r="AC13" s="25"/>
      <c r="AD13" s="26">
        <f t="shared" si="7"/>
        <v>6947.5</v>
      </c>
      <c r="AE13" s="27" t="s">
        <v>95</v>
      </c>
    </row>
    <row r="14" spans="1:31 16384:16384" ht="37.5" customHeight="1">
      <c r="A14" s="78">
        <v>5</v>
      </c>
      <c r="B14" s="24"/>
      <c r="C14" s="28"/>
      <c r="D14" s="71" t="s">
        <v>83</v>
      </c>
      <c r="E14" s="67"/>
      <c r="F14" s="67"/>
      <c r="G14" s="67"/>
      <c r="H14" s="67"/>
      <c r="I14" s="50"/>
      <c r="J14" s="19" t="s">
        <v>19</v>
      </c>
      <c r="K14" s="44">
        <v>6713815003</v>
      </c>
      <c r="L14" s="45">
        <v>100302149709</v>
      </c>
      <c r="M14" s="49" t="s">
        <v>36</v>
      </c>
      <c r="N14" s="76">
        <v>9</v>
      </c>
      <c r="O14" s="68"/>
      <c r="P14" s="76">
        <f t="shared" si="2"/>
        <v>9</v>
      </c>
      <c r="Q14" s="25">
        <v>21000</v>
      </c>
      <c r="R14" s="25">
        <v>0</v>
      </c>
      <c r="S14" s="25"/>
      <c r="T14" s="25"/>
      <c r="U14" s="15">
        <f t="shared" si="0"/>
        <v>21000</v>
      </c>
      <c r="V14" s="16">
        <f t="shared" si="3"/>
        <v>6300</v>
      </c>
      <c r="W14" s="16">
        <f t="shared" si="4"/>
        <v>0</v>
      </c>
      <c r="X14" s="16">
        <f t="shared" si="1"/>
        <v>0</v>
      </c>
      <c r="Y14" s="26">
        <f t="shared" si="5"/>
        <v>6300</v>
      </c>
      <c r="Z14" s="25">
        <v>0</v>
      </c>
      <c r="AA14" s="25"/>
      <c r="AB14" s="26">
        <f t="shared" si="6"/>
        <v>47.25</v>
      </c>
      <c r="AC14" s="25"/>
      <c r="AD14" s="26">
        <f t="shared" si="7"/>
        <v>6252.75</v>
      </c>
      <c r="AE14" s="27" t="s">
        <v>95</v>
      </c>
    </row>
    <row r="15" spans="1:31 16384:16384" ht="37.5" customHeight="1">
      <c r="A15" s="78">
        <v>6</v>
      </c>
      <c r="B15" s="24"/>
      <c r="C15" s="28"/>
      <c r="D15" s="71" t="s">
        <v>68</v>
      </c>
      <c r="E15" s="69"/>
      <c r="F15" s="69"/>
      <c r="G15" s="69"/>
      <c r="H15" s="69"/>
      <c r="I15" s="50"/>
      <c r="J15" s="19" t="s">
        <v>19</v>
      </c>
      <c r="K15" s="44">
        <v>6713815003</v>
      </c>
      <c r="L15" s="45">
        <v>100302149709</v>
      </c>
      <c r="M15" s="49" t="s">
        <v>36</v>
      </c>
      <c r="N15" s="76">
        <v>18</v>
      </c>
      <c r="O15" s="68"/>
      <c r="P15" s="76">
        <f t="shared" si="2"/>
        <v>18</v>
      </c>
      <c r="Q15" s="25">
        <v>21000</v>
      </c>
      <c r="R15" s="25">
        <v>0</v>
      </c>
      <c r="S15" s="25"/>
      <c r="T15" s="25"/>
      <c r="U15" s="15">
        <f t="shared" si="0"/>
        <v>21000</v>
      </c>
      <c r="V15" s="16">
        <f t="shared" si="3"/>
        <v>12600</v>
      </c>
      <c r="W15" s="16">
        <f t="shared" si="4"/>
        <v>0</v>
      </c>
      <c r="X15" s="16">
        <f t="shared" si="1"/>
        <v>0</v>
      </c>
      <c r="Y15" s="26">
        <f t="shared" si="5"/>
        <v>12600</v>
      </c>
      <c r="Z15" s="25">
        <v>0</v>
      </c>
      <c r="AA15" s="25"/>
      <c r="AB15" s="26">
        <f t="shared" si="6"/>
        <v>94.5</v>
      </c>
      <c r="AC15" s="25"/>
      <c r="AD15" s="26">
        <f t="shared" si="7"/>
        <v>12505.5</v>
      </c>
      <c r="AE15" s="27" t="s">
        <v>95</v>
      </c>
    </row>
    <row r="16" spans="1:31 16384:16384" ht="37.5" customHeight="1">
      <c r="A16" s="78">
        <v>7</v>
      </c>
      <c r="B16" s="24"/>
      <c r="C16" s="28"/>
      <c r="D16" s="71" t="s">
        <v>84</v>
      </c>
      <c r="E16" s="73"/>
      <c r="F16" s="73"/>
      <c r="G16" s="73"/>
      <c r="H16" s="73"/>
      <c r="I16" s="50"/>
      <c r="J16" s="19" t="s">
        <v>19</v>
      </c>
      <c r="K16" s="44">
        <v>6713815003</v>
      </c>
      <c r="L16" s="45">
        <v>100302149709</v>
      </c>
      <c r="M16" s="49" t="s">
        <v>36</v>
      </c>
      <c r="N16" s="76">
        <v>10</v>
      </c>
      <c r="O16" s="68"/>
      <c r="P16" s="76">
        <f t="shared" si="2"/>
        <v>10</v>
      </c>
      <c r="Q16" s="25">
        <v>21000</v>
      </c>
      <c r="R16" s="25">
        <v>0</v>
      </c>
      <c r="S16" s="25"/>
      <c r="T16" s="25"/>
      <c r="U16" s="15">
        <f t="shared" si="0"/>
        <v>21000</v>
      </c>
      <c r="V16" s="16">
        <f t="shared" si="3"/>
        <v>7000</v>
      </c>
      <c r="W16" s="16">
        <f t="shared" si="4"/>
        <v>0</v>
      </c>
      <c r="X16" s="16">
        <f t="shared" si="1"/>
        <v>0</v>
      </c>
      <c r="Y16" s="26">
        <f t="shared" si="5"/>
        <v>7000</v>
      </c>
      <c r="Z16" s="25">
        <v>0</v>
      </c>
      <c r="AA16" s="25"/>
      <c r="AB16" s="26">
        <f t="shared" si="6"/>
        <v>52.5</v>
      </c>
      <c r="AC16" s="25"/>
      <c r="AD16" s="26">
        <f t="shared" si="7"/>
        <v>6947.5</v>
      </c>
      <c r="AE16" s="27" t="s">
        <v>95</v>
      </c>
    </row>
    <row r="17" spans="1:31" ht="37.5" customHeight="1">
      <c r="A17" s="78">
        <v>8</v>
      </c>
      <c r="B17" s="24"/>
      <c r="C17" s="28"/>
      <c r="D17" s="71" t="s">
        <v>64</v>
      </c>
      <c r="E17" s="67"/>
      <c r="F17" s="67"/>
      <c r="G17" s="67"/>
      <c r="H17" s="67"/>
      <c r="I17" s="50"/>
      <c r="J17" s="19" t="s">
        <v>19</v>
      </c>
      <c r="K17" s="44">
        <v>6713815003</v>
      </c>
      <c r="L17" s="45">
        <v>100302149709</v>
      </c>
      <c r="M17" s="49" t="s">
        <v>36</v>
      </c>
      <c r="N17" s="76">
        <v>12</v>
      </c>
      <c r="O17" s="68"/>
      <c r="P17" s="76">
        <f t="shared" si="2"/>
        <v>12</v>
      </c>
      <c r="Q17" s="25">
        <v>21000</v>
      </c>
      <c r="R17" s="25">
        <v>0</v>
      </c>
      <c r="S17" s="25"/>
      <c r="T17" s="25"/>
      <c r="U17" s="15">
        <f t="shared" si="0"/>
        <v>21000</v>
      </c>
      <c r="V17" s="16">
        <f t="shared" si="3"/>
        <v>8400</v>
      </c>
      <c r="W17" s="16">
        <f t="shared" si="4"/>
        <v>0</v>
      </c>
      <c r="X17" s="16">
        <f t="shared" si="1"/>
        <v>0</v>
      </c>
      <c r="Y17" s="26">
        <f t="shared" si="5"/>
        <v>8400</v>
      </c>
      <c r="Z17" s="25">
        <v>0</v>
      </c>
      <c r="AA17" s="25"/>
      <c r="AB17" s="26">
        <f t="shared" si="6"/>
        <v>63</v>
      </c>
      <c r="AC17" s="25"/>
      <c r="AD17" s="26">
        <f t="shared" si="7"/>
        <v>8337</v>
      </c>
      <c r="AE17" s="27" t="s">
        <v>95</v>
      </c>
    </row>
    <row r="18" spans="1:31" ht="37.5" customHeight="1">
      <c r="A18" s="78">
        <v>9</v>
      </c>
      <c r="B18" s="24"/>
      <c r="C18" s="28"/>
      <c r="D18" s="71" t="s">
        <v>67</v>
      </c>
      <c r="E18" s="72"/>
      <c r="F18" s="72"/>
      <c r="G18" s="72"/>
      <c r="H18" s="72"/>
      <c r="I18" s="50"/>
      <c r="J18" s="19" t="s">
        <v>19</v>
      </c>
      <c r="K18" s="44">
        <v>6713815003</v>
      </c>
      <c r="L18" s="45">
        <v>100302149709</v>
      </c>
      <c r="M18" s="49" t="s">
        <v>36</v>
      </c>
      <c r="N18" s="76">
        <v>12</v>
      </c>
      <c r="O18" s="25"/>
      <c r="P18" s="76">
        <f t="shared" si="2"/>
        <v>12</v>
      </c>
      <c r="Q18" s="25">
        <v>21000</v>
      </c>
      <c r="R18" s="25">
        <v>0</v>
      </c>
      <c r="S18" s="25"/>
      <c r="T18" s="25"/>
      <c r="U18" s="15">
        <f t="shared" si="0"/>
        <v>21000</v>
      </c>
      <c r="V18" s="16">
        <f t="shared" si="3"/>
        <v>8400</v>
      </c>
      <c r="W18" s="16">
        <f t="shared" si="4"/>
        <v>0</v>
      </c>
      <c r="X18" s="16">
        <f t="shared" si="1"/>
        <v>0</v>
      </c>
      <c r="Y18" s="26">
        <f t="shared" si="5"/>
        <v>8400</v>
      </c>
      <c r="Z18" s="25">
        <v>0</v>
      </c>
      <c r="AA18" s="25"/>
      <c r="AB18" s="26">
        <f t="shared" si="6"/>
        <v>63</v>
      </c>
      <c r="AC18" s="25"/>
      <c r="AD18" s="26">
        <f t="shared" si="7"/>
        <v>8337</v>
      </c>
      <c r="AE18" s="27" t="s">
        <v>95</v>
      </c>
    </row>
    <row r="19" spans="1:31" ht="37.5" customHeight="1">
      <c r="A19" s="78">
        <v>10</v>
      </c>
      <c r="B19" s="24"/>
      <c r="C19" s="28"/>
      <c r="D19" s="71" t="s">
        <v>61</v>
      </c>
      <c r="E19" s="75"/>
      <c r="F19" s="75"/>
      <c r="G19" s="75"/>
      <c r="H19" s="75"/>
      <c r="I19" s="50"/>
      <c r="J19" s="19" t="s">
        <v>19</v>
      </c>
      <c r="K19" s="44">
        <v>6713815003</v>
      </c>
      <c r="L19" s="45">
        <v>100302149709</v>
      </c>
      <c r="M19" s="49" t="s">
        <v>36</v>
      </c>
      <c r="N19" s="76">
        <v>18</v>
      </c>
      <c r="O19" s="25"/>
      <c r="P19" s="76">
        <f t="shared" si="2"/>
        <v>18</v>
      </c>
      <c r="Q19" s="25">
        <v>21000</v>
      </c>
      <c r="R19" s="25">
        <v>0</v>
      </c>
      <c r="S19" s="25"/>
      <c r="T19" s="25"/>
      <c r="U19" s="15">
        <f t="shared" si="0"/>
        <v>21000</v>
      </c>
      <c r="V19" s="16">
        <f t="shared" si="3"/>
        <v>12600</v>
      </c>
      <c r="W19" s="16">
        <f t="shared" si="4"/>
        <v>0</v>
      </c>
      <c r="X19" s="16">
        <f t="shared" si="1"/>
        <v>0</v>
      </c>
      <c r="Y19" s="26">
        <f t="shared" si="5"/>
        <v>12600</v>
      </c>
      <c r="Z19" s="25">
        <v>0</v>
      </c>
      <c r="AA19" s="25"/>
      <c r="AB19" s="26">
        <f t="shared" si="6"/>
        <v>94.5</v>
      </c>
      <c r="AC19" s="25"/>
      <c r="AD19" s="26">
        <f t="shared" si="7"/>
        <v>12505.5</v>
      </c>
      <c r="AE19" s="27" t="s">
        <v>95</v>
      </c>
    </row>
    <row r="20" spans="1:31" ht="37.5" customHeight="1">
      <c r="A20" s="78">
        <v>11</v>
      </c>
      <c r="B20" s="24"/>
      <c r="C20" s="28"/>
      <c r="D20" s="71" t="s">
        <v>66</v>
      </c>
      <c r="E20" s="74"/>
      <c r="F20" s="74"/>
      <c r="G20" s="74"/>
      <c r="H20" s="74"/>
      <c r="I20" s="50"/>
      <c r="J20" s="19" t="s">
        <v>19</v>
      </c>
      <c r="K20" s="44">
        <v>6713815003</v>
      </c>
      <c r="L20" s="45">
        <v>100302149709</v>
      </c>
      <c r="M20" s="49" t="s">
        <v>36</v>
      </c>
      <c r="N20" s="76">
        <v>10</v>
      </c>
      <c r="O20" s="25"/>
      <c r="P20" s="76">
        <f t="shared" si="2"/>
        <v>10</v>
      </c>
      <c r="Q20" s="25">
        <v>21000</v>
      </c>
      <c r="R20" s="25">
        <v>0</v>
      </c>
      <c r="S20" s="25"/>
      <c r="T20" s="25"/>
      <c r="U20" s="15">
        <f t="shared" si="0"/>
        <v>21000</v>
      </c>
      <c r="V20" s="16">
        <f t="shared" si="3"/>
        <v>7000</v>
      </c>
      <c r="W20" s="16">
        <f t="shared" si="4"/>
        <v>0</v>
      </c>
      <c r="X20" s="16">
        <f t="shared" si="1"/>
        <v>0</v>
      </c>
      <c r="Y20" s="26">
        <f t="shared" si="5"/>
        <v>7000</v>
      </c>
      <c r="Z20" s="25">
        <v>0</v>
      </c>
      <c r="AA20" s="25"/>
      <c r="AB20" s="26">
        <f t="shared" si="6"/>
        <v>52.5</v>
      </c>
      <c r="AC20" s="25"/>
      <c r="AD20" s="26">
        <f t="shared" si="7"/>
        <v>6947.5</v>
      </c>
      <c r="AE20" s="27" t="s">
        <v>95</v>
      </c>
    </row>
    <row r="21" spans="1:31" ht="37.5" customHeight="1">
      <c r="A21" s="78">
        <v>12</v>
      </c>
      <c r="B21" s="24"/>
      <c r="C21" s="28"/>
      <c r="D21" s="71" t="s">
        <v>85</v>
      </c>
      <c r="E21" s="67"/>
      <c r="F21" s="67"/>
      <c r="G21" s="67"/>
      <c r="H21" s="67"/>
      <c r="I21" s="50"/>
      <c r="J21" s="19" t="s">
        <v>19</v>
      </c>
      <c r="K21" s="44">
        <v>6713815003</v>
      </c>
      <c r="L21" s="45">
        <v>100302149709</v>
      </c>
      <c r="M21" s="49" t="s">
        <v>36</v>
      </c>
      <c r="N21" s="76">
        <v>12</v>
      </c>
      <c r="O21" s="25"/>
      <c r="P21" s="76">
        <f t="shared" si="2"/>
        <v>12</v>
      </c>
      <c r="Q21" s="25">
        <v>21000</v>
      </c>
      <c r="R21" s="25">
        <v>0</v>
      </c>
      <c r="S21" s="25"/>
      <c r="T21" s="25"/>
      <c r="U21" s="15">
        <f t="shared" si="0"/>
        <v>21000</v>
      </c>
      <c r="V21" s="16">
        <f t="shared" si="3"/>
        <v>8400</v>
      </c>
      <c r="W21" s="16">
        <f t="shared" si="4"/>
        <v>0</v>
      </c>
      <c r="X21" s="16">
        <f t="shared" si="1"/>
        <v>0</v>
      </c>
      <c r="Y21" s="26">
        <f t="shared" si="5"/>
        <v>8400</v>
      </c>
      <c r="Z21" s="25">
        <v>0</v>
      </c>
      <c r="AA21" s="25"/>
      <c r="AB21" s="26">
        <f t="shared" si="6"/>
        <v>63</v>
      </c>
      <c r="AC21" s="25"/>
      <c r="AD21" s="26">
        <f t="shared" si="7"/>
        <v>8337</v>
      </c>
      <c r="AE21" s="27" t="s">
        <v>95</v>
      </c>
    </row>
    <row r="22" spans="1:31" ht="37.5" customHeight="1">
      <c r="A22" s="78">
        <v>13</v>
      </c>
      <c r="B22" s="24"/>
      <c r="C22" s="28"/>
      <c r="D22" s="71" t="s">
        <v>63</v>
      </c>
      <c r="E22" s="67"/>
      <c r="F22" s="67"/>
      <c r="G22" s="67"/>
      <c r="H22" s="67"/>
      <c r="I22" s="50"/>
      <c r="J22" s="19" t="s">
        <v>19</v>
      </c>
      <c r="K22" s="44">
        <v>6713815003</v>
      </c>
      <c r="L22" s="45">
        <v>100302149709</v>
      </c>
      <c r="M22" s="49" t="s">
        <v>36</v>
      </c>
      <c r="N22" s="76">
        <v>10</v>
      </c>
      <c r="O22" s="25"/>
      <c r="P22" s="76">
        <f t="shared" si="2"/>
        <v>10</v>
      </c>
      <c r="Q22" s="25">
        <v>21000</v>
      </c>
      <c r="R22" s="25">
        <v>0</v>
      </c>
      <c r="S22" s="25"/>
      <c r="T22" s="25"/>
      <c r="U22" s="15">
        <f t="shared" si="0"/>
        <v>21000</v>
      </c>
      <c r="V22" s="16">
        <f t="shared" si="3"/>
        <v>7000</v>
      </c>
      <c r="W22" s="16">
        <f t="shared" si="4"/>
        <v>0</v>
      </c>
      <c r="X22" s="16">
        <f t="shared" si="1"/>
        <v>0</v>
      </c>
      <c r="Y22" s="26">
        <f t="shared" si="5"/>
        <v>7000</v>
      </c>
      <c r="Z22" s="25">
        <v>0</v>
      </c>
      <c r="AA22" s="25"/>
      <c r="AB22" s="26">
        <f t="shared" si="6"/>
        <v>52.5</v>
      </c>
      <c r="AC22" s="25"/>
      <c r="AD22" s="26">
        <f t="shared" si="7"/>
        <v>6947.5</v>
      </c>
      <c r="AE22" s="27" t="s">
        <v>95</v>
      </c>
    </row>
    <row r="23" spans="1:31" ht="37.5" customHeight="1">
      <c r="A23" s="78">
        <v>14</v>
      </c>
      <c r="B23" s="24"/>
      <c r="C23" s="28"/>
      <c r="D23" s="71" t="s">
        <v>69</v>
      </c>
      <c r="E23" s="74"/>
      <c r="F23" s="74"/>
      <c r="G23" s="74"/>
      <c r="H23" s="74"/>
      <c r="I23" s="50"/>
      <c r="J23" s="19" t="s">
        <v>19</v>
      </c>
      <c r="K23" s="44">
        <v>6713815003</v>
      </c>
      <c r="L23" s="45">
        <v>100302149709</v>
      </c>
      <c r="M23" s="49" t="s">
        <v>36</v>
      </c>
      <c r="N23" s="76">
        <v>9</v>
      </c>
      <c r="O23" s="25"/>
      <c r="P23" s="76">
        <f t="shared" si="2"/>
        <v>9</v>
      </c>
      <c r="Q23" s="25">
        <v>21000</v>
      </c>
      <c r="R23" s="25">
        <v>0</v>
      </c>
      <c r="S23" s="25"/>
      <c r="T23" s="25"/>
      <c r="U23" s="15">
        <f t="shared" si="0"/>
        <v>21000</v>
      </c>
      <c r="V23" s="16">
        <f t="shared" si="3"/>
        <v>6300</v>
      </c>
      <c r="W23" s="16">
        <f t="shared" si="4"/>
        <v>0</v>
      </c>
      <c r="X23" s="16">
        <f t="shared" si="1"/>
        <v>0</v>
      </c>
      <c r="Y23" s="26">
        <f t="shared" si="5"/>
        <v>6300</v>
      </c>
      <c r="Z23" s="25">
        <v>0</v>
      </c>
      <c r="AA23" s="25"/>
      <c r="AB23" s="26">
        <f t="shared" si="6"/>
        <v>47.25</v>
      </c>
      <c r="AC23" s="25"/>
      <c r="AD23" s="26">
        <f t="shared" si="7"/>
        <v>6252.75</v>
      </c>
      <c r="AE23" s="27" t="s">
        <v>95</v>
      </c>
    </row>
    <row r="24" spans="1:31" ht="37.5" customHeight="1">
      <c r="A24" s="78">
        <v>15</v>
      </c>
      <c r="B24" s="24"/>
      <c r="C24" s="28"/>
      <c r="D24" s="71" t="s">
        <v>86</v>
      </c>
      <c r="E24" s="67"/>
      <c r="F24" s="67"/>
      <c r="G24" s="67"/>
      <c r="H24" s="67"/>
      <c r="I24" s="50"/>
      <c r="J24" s="19" t="s">
        <v>19</v>
      </c>
      <c r="K24" s="44">
        <v>6713815003</v>
      </c>
      <c r="L24" s="45">
        <v>100302149709</v>
      </c>
      <c r="M24" s="49" t="s">
        <v>36</v>
      </c>
      <c r="N24" s="76">
        <v>10</v>
      </c>
      <c r="O24" s="25"/>
      <c r="P24" s="76">
        <f t="shared" si="2"/>
        <v>10</v>
      </c>
      <c r="Q24" s="25">
        <v>21000</v>
      </c>
      <c r="R24" s="25">
        <v>0</v>
      </c>
      <c r="S24" s="25"/>
      <c r="T24" s="25"/>
      <c r="U24" s="15">
        <f t="shared" si="0"/>
        <v>21000</v>
      </c>
      <c r="V24" s="16">
        <f t="shared" si="3"/>
        <v>7000</v>
      </c>
      <c r="W24" s="16">
        <f t="shared" si="4"/>
        <v>0</v>
      </c>
      <c r="X24" s="16">
        <f t="shared" si="1"/>
        <v>0</v>
      </c>
      <c r="Y24" s="26">
        <f t="shared" si="5"/>
        <v>7000</v>
      </c>
      <c r="Z24" s="25">
        <v>0</v>
      </c>
      <c r="AA24" s="25"/>
      <c r="AB24" s="26">
        <f t="shared" si="6"/>
        <v>52.5</v>
      </c>
      <c r="AC24" s="25"/>
      <c r="AD24" s="26">
        <f t="shared" si="7"/>
        <v>6947.5</v>
      </c>
      <c r="AE24" s="27" t="s">
        <v>95</v>
      </c>
    </row>
    <row r="25" spans="1:31" ht="37.5" customHeight="1">
      <c r="A25" s="78">
        <v>16</v>
      </c>
      <c r="B25" s="24"/>
      <c r="C25" s="28"/>
      <c r="D25" s="71" t="s">
        <v>71</v>
      </c>
      <c r="E25" s="74"/>
      <c r="F25" s="74"/>
      <c r="G25" s="74"/>
      <c r="H25" s="74"/>
      <c r="I25" s="50"/>
      <c r="J25" s="19" t="s">
        <v>19</v>
      </c>
      <c r="K25" s="44">
        <v>6713815003</v>
      </c>
      <c r="L25" s="45">
        <v>100302149709</v>
      </c>
      <c r="M25" s="49" t="s">
        <v>36</v>
      </c>
      <c r="N25" s="76">
        <v>11</v>
      </c>
      <c r="O25" s="25"/>
      <c r="P25" s="76">
        <f t="shared" si="2"/>
        <v>11</v>
      </c>
      <c r="Q25" s="25">
        <v>21000</v>
      </c>
      <c r="R25" s="25">
        <v>0</v>
      </c>
      <c r="S25" s="25"/>
      <c r="T25" s="25"/>
      <c r="U25" s="15">
        <f t="shared" si="0"/>
        <v>21000</v>
      </c>
      <c r="V25" s="16">
        <f t="shared" si="3"/>
        <v>7700</v>
      </c>
      <c r="W25" s="16">
        <f t="shared" si="4"/>
        <v>0</v>
      </c>
      <c r="X25" s="16">
        <f t="shared" si="1"/>
        <v>0</v>
      </c>
      <c r="Y25" s="26">
        <f t="shared" si="5"/>
        <v>7700</v>
      </c>
      <c r="Z25" s="25">
        <v>0</v>
      </c>
      <c r="AA25" s="25"/>
      <c r="AB25" s="26">
        <f t="shared" si="6"/>
        <v>57.75</v>
      </c>
      <c r="AC25" s="25"/>
      <c r="AD25" s="26">
        <f t="shared" si="7"/>
        <v>7642.25</v>
      </c>
      <c r="AE25" s="27" t="s">
        <v>95</v>
      </c>
    </row>
    <row r="26" spans="1:31" ht="37.5" customHeight="1">
      <c r="A26" s="78">
        <v>17</v>
      </c>
      <c r="B26" s="24"/>
      <c r="C26" s="28"/>
      <c r="D26" s="71" t="s">
        <v>72</v>
      </c>
      <c r="E26" s="67"/>
      <c r="F26" s="67"/>
      <c r="G26" s="67"/>
      <c r="H26" s="67"/>
      <c r="I26" s="49"/>
      <c r="J26" s="19" t="s">
        <v>19</v>
      </c>
      <c r="K26" s="44">
        <v>6713815003</v>
      </c>
      <c r="L26" s="45">
        <v>100302149709</v>
      </c>
      <c r="M26" s="49" t="s">
        <v>36</v>
      </c>
      <c r="N26" s="76">
        <v>9</v>
      </c>
      <c r="O26" s="25"/>
      <c r="P26" s="76">
        <f t="shared" si="2"/>
        <v>9</v>
      </c>
      <c r="Q26" s="25">
        <v>21000</v>
      </c>
      <c r="R26" s="25">
        <v>0</v>
      </c>
      <c r="S26" s="25"/>
      <c r="T26" s="25"/>
      <c r="U26" s="15">
        <f t="shared" si="0"/>
        <v>21000</v>
      </c>
      <c r="V26" s="16">
        <f t="shared" si="3"/>
        <v>6300</v>
      </c>
      <c r="W26" s="16">
        <f t="shared" si="4"/>
        <v>0</v>
      </c>
      <c r="X26" s="16">
        <f t="shared" si="1"/>
        <v>0</v>
      </c>
      <c r="Y26" s="26">
        <f t="shared" si="5"/>
        <v>6300</v>
      </c>
      <c r="Z26" s="25">
        <v>0</v>
      </c>
      <c r="AA26" s="25"/>
      <c r="AB26" s="26">
        <f t="shared" si="6"/>
        <v>47.25</v>
      </c>
      <c r="AC26" s="25"/>
      <c r="AD26" s="26">
        <f t="shared" si="7"/>
        <v>6252.75</v>
      </c>
      <c r="AE26" s="27" t="s">
        <v>95</v>
      </c>
    </row>
    <row r="27" spans="1:31" ht="37.5" customHeight="1">
      <c r="A27" s="78">
        <v>18</v>
      </c>
      <c r="B27" s="24"/>
      <c r="C27" s="28"/>
      <c r="D27" s="71" t="s">
        <v>73</v>
      </c>
      <c r="E27" s="67"/>
      <c r="F27" s="67"/>
      <c r="G27" s="67"/>
      <c r="H27" s="67"/>
      <c r="I27" s="49"/>
      <c r="J27" s="19" t="s">
        <v>19</v>
      </c>
      <c r="K27" s="44">
        <v>6713815003</v>
      </c>
      <c r="L27" s="45">
        <v>100302149709</v>
      </c>
      <c r="M27" s="49" t="s">
        <v>36</v>
      </c>
      <c r="N27" s="76">
        <v>6</v>
      </c>
      <c r="O27" s="25"/>
      <c r="P27" s="76">
        <f t="shared" si="2"/>
        <v>6</v>
      </c>
      <c r="Q27" s="25">
        <v>21000</v>
      </c>
      <c r="R27" s="25">
        <v>0</v>
      </c>
      <c r="S27" s="25"/>
      <c r="T27" s="25"/>
      <c r="U27" s="15">
        <f t="shared" si="0"/>
        <v>21000</v>
      </c>
      <c r="V27" s="16">
        <f t="shared" si="3"/>
        <v>4200</v>
      </c>
      <c r="W27" s="16">
        <f t="shared" si="4"/>
        <v>0</v>
      </c>
      <c r="X27" s="16">
        <f t="shared" si="1"/>
        <v>0</v>
      </c>
      <c r="Y27" s="26">
        <f t="shared" si="5"/>
        <v>4200</v>
      </c>
      <c r="Z27" s="25">
        <v>0</v>
      </c>
      <c r="AA27" s="25"/>
      <c r="AB27" s="26">
        <f t="shared" si="6"/>
        <v>31.5</v>
      </c>
      <c r="AC27" s="25"/>
      <c r="AD27" s="26">
        <f t="shared" si="7"/>
        <v>4168.5</v>
      </c>
      <c r="AE27" s="27" t="s">
        <v>95</v>
      </c>
    </row>
    <row r="28" spans="1:31" ht="37.5" customHeight="1">
      <c r="A28" s="78">
        <v>19</v>
      </c>
      <c r="B28" s="24"/>
      <c r="C28" s="28"/>
      <c r="D28" s="71" t="s">
        <v>70</v>
      </c>
      <c r="E28" s="74"/>
      <c r="F28" s="74"/>
      <c r="G28" s="74"/>
      <c r="H28" s="74"/>
      <c r="I28" s="49"/>
      <c r="J28" s="19" t="s">
        <v>19</v>
      </c>
      <c r="K28" s="44">
        <v>6713815003</v>
      </c>
      <c r="L28" s="45">
        <v>100302149709</v>
      </c>
      <c r="M28" s="49" t="s">
        <v>36</v>
      </c>
      <c r="N28" s="76">
        <v>7</v>
      </c>
      <c r="O28" s="25"/>
      <c r="P28" s="76">
        <f t="shared" si="2"/>
        <v>7</v>
      </c>
      <c r="Q28" s="25">
        <v>21000</v>
      </c>
      <c r="R28" s="25">
        <v>0</v>
      </c>
      <c r="S28" s="25"/>
      <c r="T28" s="25"/>
      <c r="U28" s="15">
        <f t="shared" si="0"/>
        <v>21000</v>
      </c>
      <c r="V28" s="16">
        <f t="shared" si="3"/>
        <v>4900</v>
      </c>
      <c r="W28" s="16">
        <f t="shared" si="4"/>
        <v>0</v>
      </c>
      <c r="X28" s="16">
        <f t="shared" si="1"/>
        <v>0</v>
      </c>
      <c r="Y28" s="26">
        <f t="shared" si="5"/>
        <v>4900</v>
      </c>
      <c r="Z28" s="25">
        <v>0</v>
      </c>
      <c r="AA28" s="25"/>
      <c r="AB28" s="26">
        <f t="shared" si="6"/>
        <v>36.75</v>
      </c>
      <c r="AC28" s="25"/>
      <c r="AD28" s="26">
        <f t="shared" si="7"/>
        <v>4863.25</v>
      </c>
      <c r="AE28" s="27" t="s">
        <v>95</v>
      </c>
    </row>
    <row r="29" spans="1:31" ht="37.5" customHeight="1">
      <c r="A29" s="78">
        <v>20</v>
      </c>
      <c r="B29" s="24"/>
      <c r="C29" s="28"/>
      <c r="D29" s="71" t="s">
        <v>74</v>
      </c>
      <c r="I29" s="49"/>
      <c r="J29" s="19" t="s">
        <v>19</v>
      </c>
      <c r="K29" s="44">
        <v>6713815003</v>
      </c>
      <c r="L29" s="45">
        <v>100302149709</v>
      </c>
      <c r="M29" s="49" t="s">
        <v>36</v>
      </c>
      <c r="N29" s="76">
        <v>8</v>
      </c>
      <c r="O29" s="25"/>
      <c r="P29" s="76">
        <f t="shared" si="2"/>
        <v>8</v>
      </c>
      <c r="Q29" s="25">
        <v>21000</v>
      </c>
      <c r="R29" s="25">
        <v>0</v>
      </c>
      <c r="S29" s="25"/>
      <c r="T29" s="25"/>
      <c r="U29" s="15">
        <f t="shared" si="0"/>
        <v>21000</v>
      </c>
      <c r="V29" s="16">
        <f t="shared" si="3"/>
        <v>5600</v>
      </c>
      <c r="W29" s="16">
        <f t="shared" si="4"/>
        <v>0</v>
      </c>
      <c r="X29" s="16">
        <f t="shared" si="1"/>
        <v>0</v>
      </c>
      <c r="Y29" s="26">
        <f t="shared" si="5"/>
        <v>5600</v>
      </c>
      <c r="Z29" s="25">
        <v>0</v>
      </c>
      <c r="AB29" s="26">
        <f t="shared" si="6"/>
        <v>42</v>
      </c>
      <c r="AD29" s="26">
        <f t="shared" si="7"/>
        <v>5558</v>
      </c>
      <c r="AE29" s="27" t="s">
        <v>95</v>
      </c>
    </row>
    <row r="30" spans="1:31" ht="37.5" customHeight="1">
      <c r="A30" s="78">
        <v>21</v>
      </c>
      <c r="B30" s="24"/>
      <c r="C30" s="28"/>
      <c r="D30" s="71" t="s">
        <v>75</v>
      </c>
      <c r="I30" s="49"/>
      <c r="J30" s="19" t="s">
        <v>19</v>
      </c>
      <c r="K30" s="44">
        <v>6713815003</v>
      </c>
      <c r="L30" s="45">
        <v>100302149709</v>
      </c>
      <c r="M30" s="49" t="s">
        <v>36</v>
      </c>
      <c r="N30" s="76">
        <v>5</v>
      </c>
      <c r="O30" s="25"/>
      <c r="P30" s="76">
        <f t="shared" si="2"/>
        <v>5</v>
      </c>
      <c r="Q30" s="25">
        <v>21000</v>
      </c>
      <c r="R30" s="25">
        <v>0</v>
      </c>
      <c r="S30" s="25"/>
      <c r="T30" s="25"/>
      <c r="U30" s="15">
        <f t="shared" si="0"/>
        <v>21000</v>
      </c>
      <c r="V30" s="16">
        <f t="shared" si="3"/>
        <v>3500</v>
      </c>
      <c r="W30" s="16">
        <f t="shared" si="4"/>
        <v>0</v>
      </c>
      <c r="X30" s="16">
        <f t="shared" si="1"/>
        <v>0</v>
      </c>
      <c r="Y30" s="26">
        <f t="shared" si="5"/>
        <v>3500</v>
      </c>
      <c r="Z30" s="25">
        <v>0</v>
      </c>
      <c r="AB30" s="26">
        <f t="shared" si="6"/>
        <v>26.25</v>
      </c>
      <c r="AD30" s="26">
        <f t="shared" si="7"/>
        <v>3473.75</v>
      </c>
      <c r="AE30" s="27" t="s">
        <v>95</v>
      </c>
    </row>
    <row r="31" spans="1:31" ht="37.5" customHeight="1">
      <c r="A31" s="78">
        <v>22</v>
      </c>
      <c r="B31" s="24"/>
      <c r="C31" s="28"/>
      <c r="D31" s="71" t="s">
        <v>76</v>
      </c>
      <c r="E31" s="67"/>
      <c r="F31" s="67"/>
      <c r="G31" s="67"/>
      <c r="H31" s="67"/>
      <c r="I31" s="49"/>
      <c r="J31" s="19" t="s">
        <v>19</v>
      </c>
      <c r="K31" s="44">
        <v>6713815003</v>
      </c>
      <c r="L31" s="45">
        <v>100302149709</v>
      </c>
      <c r="M31" s="49" t="s">
        <v>36</v>
      </c>
      <c r="N31" s="76">
        <v>8</v>
      </c>
      <c r="O31" s="25"/>
      <c r="P31" s="76">
        <f t="shared" si="2"/>
        <v>8</v>
      </c>
      <c r="Q31" s="25">
        <v>21000</v>
      </c>
      <c r="R31" s="25">
        <v>0</v>
      </c>
      <c r="S31" s="25"/>
      <c r="T31" s="25"/>
      <c r="U31" s="15">
        <f t="shared" si="0"/>
        <v>21000</v>
      </c>
      <c r="V31" s="16">
        <f t="shared" si="3"/>
        <v>5600</v>
      </c>
      <c r="W31" s="16">
        <f t="shared" si="4"/>
        <v>0</v>
      </c>
      <c r="X31" s="16">
        <f t="shared" si="1"/>
        <v>0</v>
      </c>
      <c r="Y31" s="26">
        <f t="shared" si="5"/>
        <v>5600</v>
      </c>
      <c r="Z31" s="25">
        <v>0</v>
      </c>
      <c r="AA31" s="25"/>
      <c r="AB31" s="26">
        <f t="shared" si="6"/>
        <v>42</v>
      </c>
      <c r="AC31" s="25"/>
      <c r="AD31" s="26">
        <f t="shared" si="7"/>
        <v>5558</v>
      </c>
      <c r="AE31" s="27" t="s">
        <v>95</v>
      </c>
    </row>
    <row r="32" spans="1:31" ht="37.5" customHeight="1">
      <c r="A32" s="78">
        <v>23</v>
      </c>
      <c r="B32" s="24"/>
      <c r="C32" s="28"/>
      <c r="D32" s="71" t="s">
        <v>79</v>
      </c>
      <c r="E32" s="67"/>
      <c r="F32" s="67"/>
      <c r="G32" s="67"/>
      <c r="H32" s="67"/>
      <c r="I32" s="49"/>
      <c r="J32" s="19" t="s">
        <v>19</v>
      </c>
      <c r="K32" s="44">
        <v>6713815003</v>
      </c>
      <c r="L32" s="45">
        <v>100302149709</v>
      </c>
      <c r="M32" s="49" t="s">
        <v>36</v>
      </c>
      <c r="N32" s="76">
        <v>7</v>
      </c>
      <c r="O32" s="25"/>
      <c r="P32" s="76">
        <f t="shared" si="2"/>
        <v>7</v>
      </c>
      <c r="Q32" s="25">
        <v>21000</v>
      </c>
      <c r="R32" s="25">
        <v>0</v>
      </c>
      <c r="S32" s="25"/>
      <c r="T32" s="25"/>
      <c r="U32" s="15">
        <f t="shared" si="0"/>
        <v>21000</v>
      </c>
      <c r="V32" s="16">
        <f t="shared" si="3"/>
        <v>4900</v>
      </c>
      <c r="W32" s="16">
        <f t="shared" si="4"/>
        <v>0</v>
      </c>
      <c r="X32" s="16">
        <f t="shared" si="1"/>
        <v>0</v>
      </c>
      <c r="Y32" s="26">
        <f t="shared" si="5"/>
        <v>4900</v>
      </c>
      <c r="Z32" s="25">
        <v>0</v>
      </c>
      <c r="AA32" s="25"/>
      <c r="AB32" s="26">
        <f t="shared" si="6"/>
        <v>36.75</v>
      </c>
      <c r="AC32" s="25"/>
      <c r="AD32" s="26">
        <f t="shared" si="7"/>
        <v>4863.25</v>
      </c>
      <c r="AE32" s="27" t="s">
        <v>95</v>
      </c>
    </row>
    <row r="33" spans="1:31" ht="37.5" customHeight="1">
      <c r="A33" s="78">
        <v>24</v>
      </c>
      <c r="B33" s="24"/>
      <c r="C33" s="28"/>
      <c r="D33" s="71" t="s">
        <v>78</v>
      </c>
      <c r="E33" s="67"/>
      <c r="F33" s="67"/>
      <c r="G33" s="67"/>
      <c r="H33" s="67"/>
      <c r="I33" s="49"/>
      <c r="J33" s="19" t="s">
        <v>19</v>
      </c>
      <c r="K33" s="44">
        <v>6713815003</v>
      </c>
      <c r="L33" s="45">
        <v>100302149709</v>
      </c>
      <c r="M33" s="49" t="s">
        <v>36</v>
      </c>
      <c r="N33" s="76">
        <v>9</v>
      </c>
      <c r="O33" s="25"/>
      <c r="P33" s="76">
        <f t="shared" si="2"/>
        <v>9</v>
      </c>
      <c r="Q33" s="25">
        <v>21000</v>
      </c>
      <c r="R33" s="25">
        <v>0</v>
      </c>
      <c r="S33" s="25"/>
      <c r="T33" s="25"/>
      <c r="U33" s="15">
        <f t="shared" si="0"/>
        <v>21000</v>
      </c>
      <c r="V33" s="16">
        <f t="shared" si="3"/>
        <v>6300</v>
      </c>
      <c r="W33" s="16">
        <f t="shared" si="4"/>
        <v>0</v>
      </c>
      <c r="X33" s="16">
        <f t="shared" si="1"/>
        <v>0</v>
      </c>
      <c r="Y33" s="26">
        <f t="shared" si="5"/>
        <v>6300</v>
      </c>
      <c r="Z33" s="25">
        <v>0</v>
      </c>
      <c r="AA33" s="25"/>
      <c r="AB33" s="26">
        <f t="shared" si="6"/>
        <v>47.25</v>
      </c>
      <c r="AC33" s="25"/>
      <c r="AD33" s="26">
        <f t="shared" si="7"/>
        <v>6252.75</v>
      </c>
      <c r="AE33" s="27" t="s">
        <v>95</v>
      </c>
    </row>
    <row r="34" spans="1:31" ht="37.5" customHeight="1">
      <c r="A34" s="78">
        <v>25</v>
      </c>
      <c r="B34" s="24"/>
      <c r="C34" s="28"/>
      <c r="D34" s="71" t="s">
        <v>77</v>
      </c>
      <c r="E34" s="75"/>
      <c r="F34" s="75"/>
      <c r="G34" s="75"/>
      <c r="H34" s="75"/>
      <c r="I34" s="49"/>
      <c r="J34" s="19" t="s">
        <v>19</v>
      </c>
      <c r="K34" s="44">
        <v>6713815003</v>
      </c>
      <c r="L34" s="45">
        <v>100302149709</v>
      </c>
      <c r="M34" s="49" t="s">
        <v>36</v>
      </c>
      <c r="N34" s="76">
        <v>6</v>
      </c>
      <c r="O34" s="25"/>
      <c r="P34" s="76">
        <f t="shared" si="2"/>
        <v>6</v>
      </c>
      <c r="Q34" s="25">
        <v>21000</v>
      </c>
      <c r="R34" s="25">
        <v>0</v>
      </c>
      <c r="S34" s="25"/>
      <c r="T34" s="25"/>
      <c r="U34" s="15">
        <f t="shared" si="0"/>
        <v>21000</v>
      </c>
      <c r="V34" s="16">
        <f t="shared" si="3"/>
        <v>4200</v>
      </c>
      <c r="W34" s="16">
        <f t="shared" si="4"/>
        <v>0</v>
      </c>
      <c r="X34" s="16">
        <f t="shared" si="1"/>
        <v>0</v>
      </c>
      <c r="Y34" s="26">
        <f t="shared" si="5"/>
        <v>4200</v>
      </c>
      <c r="Z34" s="25">
        <v>0</v>
      </c>
      <c r="AA34" s="25"/>
      <c r="AB34" s="26">
        <f t="shared" si="6"/>
        <v>31.5</v>
      </c>
      <c r="AC34" s="25"/>
      <c r="AD34" s="26">
        <f t="shared" si="7"/>
        <v>4168.5</v>
      </c>
      <c r="AE34" s="27" t="s">
        <v>95</v>
      </c>
    </row>
    <row r="35" spans="1:31" ht="37.5" customHeight="1">
      <c r="A35" s="78">
        <v>26</v>
      </c>
      <c r="B35" s="24"/>
      <c r="C35" s="28"/>
      <c r="D35" s="71" t="s">
        <v>80</v>
      </c>
      <c r="E35" s="67"/>
      <c r="F35" s="67"/>
      <c r="G35" s="67"/>
      <c r="H35" s="67"/>
      <c r="I35" s="49"/>
      <c r="J35" s="19" t="s">
        <v>19</v>
      </c>
      <c r="K35" s="44">
        <v>6713815003</v>
      </c>
      <c r="L35" s="45">
        <v>100302149709</v>
      </c>
      <c r="M35" s="49" t="s">
        <v>36</v>
      </c>
      <c r="N35" s="76">
        <v>7</v>
      </c>
      <c r="O35" s="25"/>
      <c r="P35" s="76">
        <f t="shared" si="2"/>
        <v>7</v>
      </c>
      <c r="Q35" s="25">
        <v>21000</v>
      </c>
      <c r="R35" s="25">
        <v>0</v>
      </c>
      <c r="S35" s="25"/>
      <c r="T35" s="25"/>
      <c r="U35" s="15">
        <f t="shared" si="0"/>
        <v>21000</v>
      </c>
      <c r="V35" s="16">
        <f t="shared" si="3"/>
        <v>4900</v>
      </c>
      <c r="W35" s="16">
        <f t="shared" si="4"/>
        <v>0</v>
      </c>
      <c r="X35" s="16">
        <f t="shared" si="1"/>
        <v>0</v>
      </c>
      <c r="Y35" s="26">
        <f t="shared" si="5"/>
        <v>4900</v>
      </c>
      <c r="Z35" s="25">
        <v>0</v>
      </c>
      <c r="AA35" s="25"/>
      <c r="AB35" s="26">
        <f t="shared" si="6"/>
        <v>36.75</v>
      </c>
      <c r="AC35" s="25"/>
      <c r="AD35" s="26">
        <f t="shared" si="7"/>
        <v>4863.25</v>
      </c>
      <c r="AE35" s="27" t="s">
        <v>95</v>
      </c>
    </row>
    <row r="36" spans="1:31" ht="37.5" customHeight="1">
      <c r="A36" s="78">
        <v>27</v>
      </c>
      <c r="B36" s="24"/>
      <c r="C36" s="28"/>
      <c r="D36" s="71" t="s">
        <v>81</v>
      </c>
      <c r="E36" s="67"/>
      <c r="F36" s="67"/>
      <c r="G36" s="67"/>
      <c r="H36" s="67"/>
      <c r="I36" s="49"/>
      <c r="J36" s="19" t="s">
        <v>19</v>
      </c>
      <c r="K36" s="44">
        <v>6713815003</v>
      </c>
      <c r="L36" s="45">
        <v>100302149709</v>
      </c>
      <c r="M36" s="49" t="s">
        <v>36</v>
      </c>
      <c r="N36" s="76">
        <v>8</v>
      </c>
      <c r="O36" s="25"/>
      <c r="P36" s="76">
        <f t="shared" si="2"/>
        <v>8</v>
      </c>
      <c r="Q36" s="25">
        <v>21000</v>
      </c>
      <c r="R36" s="25">
        <v>0</v>
      </c>
      <c r="S36" s="25"/>
      <c r="T36" s="25"/>
      <c r="U36" s="15">
        <f t="shared" si="0"/>
        <v>21000</v>
      </c>
      <c r="V36" s="16">
        <f t="shared" si="3"/>
        <v>5600</v>
      </c>
      <c r="W36" s="16">
        <f t="shared" si="4"/>
        <v>0</v>
      </c>
      <c r="X36" s="16">
        <f t="shared" si="1"/>
        <v>0</v>
      </c>
      <c r="Y36" s="26">
        <f t="shared" si="5"/>
        <v>5600</v>
      </c>
      <c r="Z36" s="25">
        <v>0</v>
      </c>
      <c r="AA36" s="25"/>
      <c r="AB36" s="26">
        <f t="shared" si="6"/>
        <v>42</v>
      </c>
      <c r="AC36" s="25"/>
      <c r="AD36" s="26">
        <f t="shared" si="7"/>
        <v>5558</v>
      </c>
      <c r="AE36" s="27" t="s">
        <v>95</v>
      </c>
    </row>
    <row r="37" spans="1:31" s="5" customFormat="1" ht="29.25" customHeight="1">
      <c r="A37" s="37"/>
      <c r="B37" s="38"/>
      <c r="C37" s="38"/>
      <c r="D37" s="84"/>
      <c r="E37" s="85"/>
      <c r="F37" s="85"/>
      <c r="G37" s="85"/>
      <c r="H37" s="85"/>
      <c r="I37" s="86"/>
      <c r="J37" s="84"/>
      <c r="K37" s="85"/>
      <c r="L37" s="85"/>
      <c r="M37" s="86"/>
      <c r="N37" s="58"/>
      <c r="O37" s="58"/>
      <c r="P37" s="40">
        <f>SUM(P10:P36)</f>
        <v>260</v>
      </c>
      <c r="Q37" s="40"/>
      <c r="R37" s="40"/>
      <c r="S37" s="40">
        <f>SUM(S10:S36)</f>
        <v>0</v>
      </c>
      <c r="T37" s="40">
        <f>SUM(T10:T36)</f>
        <v>0</v>
      </c>
      <c r="U37" s="40"/>
      <c r="V37" s="40">
        <f t="shared" ref="V37:AD37" si="8">SUM(V10:V36)</f>
        <v>182000</v>
      </c>
      <c r="W37" s="40">
        <f t="shared" si="8"/>
        <v>0</v>
      </c>
      <c r="X37" s="40">
        <f t="shared" si="8"/>
        <v>0</v>
      </c>
      <c r="Y37" s="40">
        <f t="shared" si="8"/>
        <v>182000</v>
      </c>
      <c r="Z37" s="40">
        <f t="shared" si="8"/>
        <v>0</v>
      </c>
      <c r="AA37" s="40">
        <f t="shared" si="8"/>
        <v>0</v>
      </c>
      <c r="AB37" s="40">
        <f t="shared" si="8"/>
        <v>1365</v>
      </c>
      <c r="AC37" s="40">
        <f t="shared" si="8"/>
        <v>0</v>
      </c>
      <c r="AD37" s="40">
        <f t="shared" si="8"/>
        <v>180635</v>
      </c>
      <c r="AE37" s="39"/>
    </row>
    <row r="38" spans="1:31">
      <c r="Y38" s="36"/>
      <c r="AD38" s="36"/>
    </row>
    <row r="39" spans="1:31">
      <c r="Y39" s="36"/>
    </row>
    <row r="40" spans="1:31">
      <c r="U40" s="36"/>
      <c r="Y40" s="36"/>
      <c r="AD40" s="36"/>
    </row>
  </sheetData>
  <mergeCells count="9">
    <mergeCell ref="D37:I37"/>
    <mergeCell ref="J37:M37"/>
    <mergeCell ref="A1:AE1"/>
    <mergeCell ref="A7:AE7"/>
    <mergeCell ref="A8:M8"/>
    <mergeCell ref="N8:P8"/>
    <mergeCell ref="Q8:U8"/>
    <mergeCell ref="V8:Y8"/>
    <mergeCell ref="Z8:AC8"/>
  </mergeCells>
  <pageMargins left="0.2" right="0.16" top="0.2" bottom="0.2" header="0.2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JUN2021</vt:lpstr>
      <vt:lpstr>JUN OT 2021</vt:lpstr>
      <vt:lpstr>Sheet1</vt:lpstr>
      <vt:lpstr>'JUN OT 2021'!Print_Area</vt:lpstr>
      <vt:lpstr>'JUN2021'!Print_Area</vt:lpstr>
      <vt:lpstr>'JUN OT 2021'!Print_Titles</vt:lpstr>
      <vt:lpstr>'JUN2021'!Print_Titles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2023-08-31T06:30:06Z</dcterms:modified>
</cp:coreProperties>
</file>